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28800" windowHeight="12330" activeTab="1"/>
  </bookViews>
  <sheets>
    <sheet name="Alytaus" sheetId="1" r:id="rId1"/>
    <sheet name="Vilniaus" sheetId="2" r:id="rId2"/>
    <sheet name="Lapas1" sheetId="3" state="hidden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N21" i="1" l="1"/>
  <c r="M21" i="1"/>
  <c r="L21" i="1"/>
  <c r="K21" i="1"/>
  <c r="C12" i="1"/>
  <c r="V14" i="2" l="1"/>
  <c r="V16" i="2"/>
  <c r="U16" i="2"/>
  <c r="W14" i="2" l="1"/>
  <c r="W13" i="2"/>
  <c r="T16" i="2"/>
  <c r="T14" i="2"/>
  <c r="V13" i="2"/>
  <c r="U14" i="2"/>
  <c r="T13" i="2"/>
  <c r="U13" i="2"/>
  <c r="N7" i="2" l="1"/>
  <c r="N13" i="2"/>
  <c r="N12" i="2"/>
  <c r="N11" i="2"/>
  <c r="N10" i="2"/>
  <c r="N9" i="2"/>
  <c r="K15" i="2"/>
  <c r="K13" i="2"/>
  <c r="K11" i="2"/>
  <c r="K10" i="2"/>
  <c r="K8" i="2"/>
  <c r="K7" i="2"/>
  <c r="H15" i="2"/>
  <c r="H13" i="2"/>
  <c r="H12" i="2"/>
  <c r="H11" i="2"/>
  <c r="H10" i="2"/>
  <c r="H9" i="2"/>
  <c r="H8" i="2"/>
  <c r="H7" i="2"/>
  <c r="E15" i="2"/>
  <c r="E13" i="2"/>
  <c r="E12" i="2"/>
  <c r="E11" i="2"/>
  <c r="E10" i="2"/>
  <c r="E9" i="2"/>
  <c r="E8" i="2"/>
  <c r="E7" i="2"/>
  <c r="N11" i="1" l="1"/>
  <c r="N10" i="1"/>
  <c r="N9" i="1"/>
  <c r="N8" i="1"/>
  <c r="K10" i="1"/>
  <c r="K9" i="1"/>
  <c r="K8" i="1"/>
  <c r="K7" i="1"/>
  <c r="H8" i="1"/>
  <c r="H9" i="1"/>
  <c r="H10" i="1"/>
  <c r="H11" i="1"/>
  <c r="H7" i="1"/>
  <c r="E8" i="1" l="1"/>
  <c r="E9" i="1"/>
  <c r="E10" i="1"/>
  <c r="E11" i="1"/>
  <c r="E12" i="1"/>
  <c r="E7" i="1"/>
  <c r="F16" i="2" l="1"/>
  <c r="H16" i="2" s="1"/>
  <c r="F14" i="2"/>
  <c r="H14" i="2" s="1"/>
  <c r="L14" i="2" l="1"/>
  <c r="I14" i="2"/>
  <c r="K14" i="2" s="1"/>
  <c r="C14" i="2"/>
  <c r="E14" i="2" s="1"/>
  <c r="N14" i="2" l="1"/>
  <c r="L16" i="2"/>
  <c r="C16" i="2"/>
  <c r="E16" i="2" s="1"/>
  <c r="I16" i="2"/>
  <c r="K16" i="2" s="1"/>
  <c r="L12" i="1"/>
  <c r="N12" i="1" s="1"/>
  <c r="I12" i="1"/>
  <c r="K12" i="1" s="1"/>
  <c r="F12" i="1"/>
  <c r="H12" i="1" s="1"/>
  <c r="N16" i="2" l="1"/>
</calcChain>
</file>

<file path=xl/sharedStrings.xml><?xml version="1.0" encoding="utf-8"?>
<sst xmlns="http://schemas.openxmlformats.org/spreadsheetml/2006/main" count="94" uniqueCount="45">
  <si>
    <t>Eil. Nr.</t>
  </si>
  <si>
    <t>Savivaldybių</t>
  </si>
  <si>
    <t>viešosios</t>
  </si>
  <si>
    <t>Iš viso</t>
  </si>
  <si>
    <t>VB</t>
  </si>
  <si>
    <t>Miesto fil.</t>
  </si>
  <si>
    <t>Kaimo fil.</t>
  </si>
  <si>
    <t>bibliotekos</t>
  </si>
  <si>
    <t>Pav.</t>
  </si>
  <si>
    <t>% fonde</t>
  </si>
  <si>
    <t>Alytaus r.</t>
  </si>
  <si>
    <t>Druskininkai</t>
  </si>
  <si>
    <t>Lazdijai</t>
  </si>
  <si>
    <t>Varėna</t>
  </si>
  <si>
    <t xml:space="preserve">Iš viso: 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</si>
  <si>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</si>
  <si>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</si>
  <si>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</si>
  <si>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</si>
  <si>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</si>
  <si>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</si>
  <si>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</si>
  <si>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x</t>
  </si>
  <si>
    <t>Fiz. vnt.</t>
  </si>
  <si>
    <t>Alytaus m.</t>
  </si>
  <si>
    <t>Vilniaus m.</t>
  </si>
  <si>
    <t>SVB</t>
  </si>
  <si>
    <t>MF</t>
  </si>
  <si>
    <t>KF</t>
  </si>
  <si>
    <t>*Vidutinis pavadinimų skaičius vienoje SVB.</t>
  </si>
  <si>
    <t>Gauta naujų dokumentų 2024 m.</t>
  </si>
  <si>
    <t>2.4. ALYTAUS APSKRITIES SAVIVALDYBIŲ VIEŠŲJŲ BIBLIOTEKŲ DOKUMENTŲ FONDŲ PAPILDYMAS 2024 M.</t>
  </si>
  <si>
    <t>2.4. VILNIAUS APSKRITIES SAVIVALDYBIŲ VIEŠŲJŲ BIBLIOTEKŲ DOKUMENTŲ FONDŲ PAPILDYMAS 2024 M.</t>
  </si>
  <si>
    <t>955*</t>
  </si>
  <si>
    <t>488*</t>
  </si>
  <si>
    <t>5274*</t>
  </si>
  <si>
    <t>6788*</t>
  </si>
  <si>
    <t>194*</t>
  </si>
  <si>
    <t>959*</t>
  </si>
  <si>
    <t>866*</t>
  </si>
  <si>
    <t>1042*</t>
  </si>
  <si>
    <t>426*</t>
  </si>
  <si>
    <t>585*</t>
  </si>
  <si>
    <t>1549*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</si>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</sst>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b/>
      <sz val="10.5"/>
      <color theme="0"/>
      <name val="Calibri"/>
      <family val="2"/>
      <charset val="186"/>
      <scheme val="minor"/>
    </font>
    <font>
      <sz val="11"/>
      <color theme="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1" fontId="1" fillId="2" borderId="0" xfId="0" applyNumberFormat="1" applyFont="1" applyFill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3" fillId="2" borderId="0" xfId="0" applyFont="1" applyFill="1"/>
    <xf numFmtId="1" fontId="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top" wrapText="1"/>
    </xf>
    <xf numFmtId="1" fontId="2" fillId="2" borderId="0" xfId="0" applyNumberFormat="1" applyFont="1" applyFill="1"/>
    <xf numFmtId="0" fontId="2" fillId="2" borderId="0" xfId="0" applyFont="1" applyFill="1" applyBorder="1"/>
    <xf numFmtId="3" fontId="0" fillId="0" borderId="0" xfId="0" applyNumberFormat="1"/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9" fillId="2" borderId="0" xfId="0" applyFont="1" applyFill="1"/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3" fillId="2" borderId="0" xfId="0" applyFont="1" applyFill="1"/>
    <xf numFmtId="0" fontId="6" fillId="4" borderId="2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164" fontId="6" fillId="4" borderId="2" xfId="0" applyNumberFormat="1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/>
    </xf>
    <xf numFmtId="0" fontId="12" fillId="2" borderId="0" xfId="0" applyFont="1" applyFill="1" applyBorder="1"/>
    <xf numFmtId="164" fontId="12" fillId="2" borderId="0" xfId="0" applyNumberFormat="1" applyFont="1" applyFill="1"/>
    <xf numFmtId="0" fontId="4" fillId="5" borderId="2" xfId="0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0" xfId="0" applyFont="1" applyFill="1"/>
    <xf numFmtId="3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0" fontId="15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0" fillId="0" borderId="0" xfId="0" applyFont="1"/>
    <xf numFmtId="0" fontId="15" fillId="2" borderId="0" xfId="0" applyFont="1" applyFill="1" applyBorder="1" applyAlignment="1">
      <alignment horizontal="left" vertical="top" wrapText="1"/>
    </xf>
    <xf numFmtId="164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vertical="top" wrapText="1"/>
    </xf>
    <xf numFmtId="0" fontId="15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right"/>
    </xf>
    <xf numFmtId="164" fontId="0" fillId="2" borderId="0" xfId="0" applyNumberFormat="1" applyFont="1" applyFill="1"/>
    <xf numFmtId="0" fontId="17" fillId="2" borderId="0" xfId="0" applyFont="1" applyFill="1" applyBorder="1"/>
    <xf numFmtId="0" fontId="17" fillId="2" borderId="0" xfId="0" applyFont="1" applyFill="1"/>
    <xf numFmtId="0" fontId="18" fillId="2" borderId="0" xfId="0" applyFont="1" applyFill="1" applyBorder="1" applyAlignment="1">
      <alignment horizontal="center"/>
    </xf>
    <xf numFmtId="0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0" xfId="0" applyFont="1" applyFill="1"/>
    <xf numFmtId="0" fontId="21" fillId="0" borderId="0" xfId="0" applyFont="1" applyFill="1" applyBorder="1" applyAlignment="1">
      <alignment horizontal="center"/>
    </xf>
    <xf numFmtId="1" fontId="13" fillId="2" borderId="0" xfId="0" applyNumberFormat="1" applyFont="1" applyFill="1" applyBorder="1"/>
    <xf numFmtId="1" fontId="13" fillId="2" borderId="0" xfId="0" applyNumberFormat="1" applyFont="1" applyFill="1"/>
    <xf numFmtId="2" fontId="19" fillId="2" borderId="0" xfId="0" applyNumberFormat="1" applyFont="1" applyFill="1"/>
    <xf numFmtId="0" fontId="19" fillId="0" borderId="0" xfId="0" applyFont="1" applyFill="1" applyBorder="1" applyAlignment="1">
      <alignment horizontal="center"/>
    </xf>
    <xf numFmtId="0" fontId="13" fillId="2" borderId="0" xfId="0" applyFont="1" applyFill="1" applyBorder="1"/>
    <xf numFmtId="0" fontId="13" fillId="0" borderId="0" xfId="0" applyFont="1"/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2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right" vertical="top" wrapText="1"/>
    </xf>
    <xf numFmtId="0" fontId="8" fillId="4" borderId="6" xfId="0" applyFont="1" applyFill="1" applyBorder="1" applyAlignment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EDD"/>
      <color rgb="FFFFF3E7"/>
      <color rgb="FFFFF7EF"/>
      <color rgb="FFFDF0C4"/>
      <color rgb="FFFCFAF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Alytaus apskrities bibliotek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dokumentų fondo papildymas 2022-20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4 m. (fiz.vnt.)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777777777777776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1B-4195-96B3-02F95D811A80}"/>
                </c:ext>
              </c:extLst>
            </c:dLbl>
            <c:dLbl>
              <c:idx val="1"/>
              <c:layout>
                <c:manualLayout>
                  <c:x val="2.7777777777777676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1B-4195-96B3-02F95D811A80}"/>
                </c:ext>
              </c:extLst>
            </c:dLbl>
            <c:dLbl>
              <c:idx val="2"/>
              <c:layout>
                <c:manualLayout>
                  <c:x val="3.6111111111111011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41B-4195-96B3-02F95D811A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Alytaus!$O$11:$Q$11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Alytaus!$O$12:$Q$12</c:f>
              <c:numCache>
                <c:formatCode>General</c:formatCode>
                <c:ptCount val="3"/>
                <c:pt idx="0">
                  <c:v>36757</c:v>
                </c:pt>
                <c:pt idx="1">
                  <c:v>33815</c:v>
                </c:pt>
                <c:pt idx="2">
                  <c:v>29133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1B-4195-96B3-02F95D811A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570560"/>
        <c:axId val="95585792"/>
        <c:axId val="0"/>
      </c:bar3DChart>
      <c:catAx>
        <c:axId val="9557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585792"/>
        <c:crosses val="autoZero"/>
        <c:auto val="1"/>
        <c:lblAlgn val="ctr"/>
        <c:lblOffset val="100"/>
        <c:noMultiLvlLbl val="0"/>
      </c:catAx>
      <c:valAx>
        <c:axId val="95585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557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apskrities bibliotek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dokumentų fondo papildymas 20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2-20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4 m. (fiz.vnt.)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777777777777776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4A0-43DF-B99A-34F36BD49DC9}"/>
                </c:ext>
              </c:extLst>
            </c:dLbl>
            <c:dLbl>
              <c:idx val="1"/>
              <c:layout>
                <c:manualLayout>
                  <c:x val="2.499999999999994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A0-43DF-B99A-34F36BD49DC9}"/>
                </c:ext>
              </c:extLst>
            </c:dLbl>
            <c:dLbl>
              <c:idx val="2"/>
              <c:layout>
                <c:manualLayout>
                  <c:x val="2.5000000000000001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4A0-43DF-B99A-34F36BD49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(Vilniaus!$O$15,Vilniaus!$P$15,Vilniaus!$Q$15)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(Vilniaus!$O$16,Vilniaus!$P$16,Vilniaus!$C$16)</c:f>
              <c:numCache>
                <c:formatCode>General</c:formatCode>
                <c:ptCount val="3"/>
                <c:pt idx="0">
                  <c:v>85744</c:v>
                </c:pt>
                <c:pt idx="1">
                  <c:v>71249</c:v>
                </c:pt>
                <c:pt idx="2">
                  <c:v>81452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0-43DF-B99A-34F36BD49D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484544"/>
        <c:axId val="95630848"/>
        <c:axId val="0"/>
      </c:bar3DChart>
      <c:catAx>
        <c:axId val="9548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630848"/>
        <c:crosses val="autoZero"/>
        <c:auto val="1"/>
        <c:lblAlgn val="ctr"/>
        <c:lblOffset val="100"/>
        <c:noMultiLvlLbl val="0"/>
      </c:catAx>
      <c:valAx>
        <c:axId val="956308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548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tx1"/>
                </a:solidFill>
              </a:rPr>
              <a:t>Alytaus apskrities</a:t>
            </a:r>
            <a:r>
              <a:rPr lang="en-US" sz="1400" b="1" baseline="0">
                <a:solidFill>
                  <a:schemeClr val="tx1"/>
                </a:solidFill>
              </a:rPr>
              <a:t> bibliotek</a:t>
            </a:r>
            <a:r>
              <a:rPr lang="lt-LT" sz="1400" b="1" baseline="0">
                <a:solidFill>
                  <a:schemeClr val="tx1"/>
                </a:solidFill>
              </a:rPr>
              <a:t>ų dokumentų fondo papildymas 2012-2014 m (fiz.vnt.)</a:t>
            </a:r>
            <a:endParaRPr lang="lt-LT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8217736794171221"/>
          <c:y val="2.5198412698412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6">
            <a:lumMod val="20000"/>
            <a:lumOff val="80000"/>
            <a:alpha val="19000"/>
          </a:schemeClr>
        </a:solidFill>
        <a:ln w="25400">
          <a:solidFill>
            <a:schemeClr val="accent6">
              <a:lumMod val="40000"/>
              <a:lumOff val="60000"/>
            </a:schemeClr>
          </a:solidFill>
        </a:ln>
        <a:effectLst/>
        <a:sp3d contourW="25400">
          <a:contourClr>
            <a:schemeClr val="accent6">
              <a:lumMod val="40000"/>
              <a:lumOff val="60000"/>
            </a:schemeClr>
          </a:contourClr>
        </a:sp3d>
      </c:spPr>
    </c:floor>
    <c:sideWall>
      <c:thickness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0.1157893897996357"/>
          <c:y val="0.183009126984127"/>
          <c:w val="0.85921062992125985"/>
          <c:h val="0.709591353164187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777777777777724E-2"/>
                  <c:y val="-2.65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84-4217-A08A-F657B0D793A5}"/>
                </c:ext>
              </c:extLst>
            </c:dLbl>
            <c:dLbl>
              <c:idx val="1"/>
              <c:layout>
                <c:manualLayout>
                  <c:x val="2.4886156648451729E-2"/>
                  <c:y val="-2.953690476190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84-4217-A08A-F657B0D793A5}"/>
                </c:ext>
              </c:extLst>
            </c:dLbl>
            <c:dLbl>
              <c:idx val="2"/>
              <c:layout>
                <c:manualLayout>
                  <c:x val="3.3333333333333333E-2"/>
                  <c:y val="-3.240722513852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84-4217-A08A-F657B0D793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Lapas1!$A$3:$A$5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Lapas1!$B$3:$B$5</c:f>
              <c:numCache>
                <c:formatCode>#,##0</c:formatCode>
                <c:ptCount val="3"/>
                <c:pt idx="0">
                  <c:v>48035</c:v>
                </c:pt>
                <c:pt idx="1">
                  <c:v>40110</c:v>
                </c:pt>
                <c:pt idx="2">
                  <c:v>43445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84-4217-A08A-F657B0D793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668864"/>
        <c:axId val="95671808"/>
        <c:axId val="0"/>
      </c:bar3DChart>
      <c:catAx>
        <c:axId val="9566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71808"/>
        <c:crosses val="autoZero"/>
        <c:auto val="1"/>
        <c:lblAlgn val="ctr"/>
        <c:lblOffset val="100"/>
        <c:noMultiLvlLbl val="0"/>
      </c:catAx>
      <c:valAx>
        <c:axId val="956718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9566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  <a:latin typeface="+mn-lt"/>
              </a:rPr>
              <a:t>Vilniaus</a:t>
            </a:r>
            <a:r>
              <a:rPr lang="en-US" sz="1400" b="1" i="0" baseline="0">
                <a:solidFill>
                  <a:schemeClr val="tx1"/>
                </a:solidFill>
                <a:effectLst/>
                <a:latin typeface="+mn-lt"/>
              </a:rPr>
              <a:t> apskrities bibliotek</a:t>
            </a:r>
            <a:r>
              <a:rPr lang="lt-LT" sz="1400" b="1" i="0" baseline="0">
                <a:solidFill>
                  <a:schemeClr val="tx1"/>
                </a:solidFill>
                <a:effectLst/>
                <a:latin typeface="+mn-lt"/>
              </a:rPr>
              <a:t>ų dokumentų fondo papildymas 2012-2014 m (fiz.vnt.)</a:t>
            </a:r>
            <a:endParaRPr lang="lt-LT" sz="1400">
              <a:solidFill>
                <a:schemeClr val="tx1"/>
              </a:solidFill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alpha val="30000"/>
          </a:schemeClr>
        </a:solidFill>
        <a:ln w="15875">
          <a:solidFill>
            <a:schemeClr val="accent6">
              <a:lumMod val="40000"/>
              <a:lumOff val="60000"/>
            </a:schemeClr>
          </a:solidFill>
        </a:ln>
        <a:effectLst/>
        <a:sp3d contourW="15875">
          <a:contourClr>
            <a:schemeClr val="accent6">
              <a:lumMod val="40000"/>
              <a:lumOff val="6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666666666666666E-2"/>
                  <c:y val="-4.465595238095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33-4B3A-9B54-0A0914F12DA5}"/>
                </c:ext>
              </c:extLst>
            </c:dLbl>
            <c:dLbl>
              <c:idx val="1"/>
              <c:layout>
                <c:manualLayout>
                  <c:x val="1.9444444444444497E-2"/>
                  <c:y val="-2.5727380952380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33-4B3A-9B54-0A0914F12DA5}"/>
                </c:ext>
              </c:extLst>
            </c:dLbl>
            <c:dLbl>
              <c:idx val="2"/>
              <c:layout>
                <c:manualLayout>
                  <c:x val="2.7777777777777672E-2"/>
                  <c:y val="-4.0846428571428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33-4B3A-9B54-0A0914F1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Lapas1!$A$11:$A$13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Lapas1!$B$11:$B$13</c:f>
              <c:numCache>
                <c:formatCode>#,##0</c:formatCode>
                <c:ptCount val="3"/>
                <c:pt idx="0">
                  <c:v>94026</c:v>
                </c:pt>
                <c:pt idx="1">
                  <c:v>107259</c:v>
                </c:pt>
                <c:pt idx="2">
                  <c:v>107418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33-4B3A-9B54-0A0914F12D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8523392"/>
        <c:axId val="98542720"/>
        <c:axId val="0"/>
      </c:bar3DChart>
      <c:catAx>
        <c:axId val="985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2720"/>
        <c:crosses val="autoZero"/>
        <c:auto val="1"/>
        <c:lblAlgn val="ctr"/>
        <c:lblOffset val="100"/>
        <c:noMultiLvlLbl val="0"/>
      </c:catAx>
      <c:valAx>
        <c:axId val="9854272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9852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51287</xdr:colOff>
      <xdr:row>13</xdr:row>
      <xdr:rowOff>146539</xdr:rowOff>
    </xdr:from>
    <xdr:to>
      <xdr:col>7</xdr:col>
      <xdr:colOff>564172</xdr:colOff>
      <xdr:row>28</xdr:row>
      <xdr:rowOff>8791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126756</xdr:rowOff>
    </xdr:from>
    <xdr:to>
      <xdr:col>7</xdr:col>
      <xdr:colOff>578827</xdr:colOff>
      <xdr:row>32</xdr:row>
      <xdr:rowOff>12456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1</xdr:row>
      <xdr:rowOff>176212</xdr:rowOff>
    </xdr:from>
    <xdr:to>
      <xdr:col>11</xdr:col>
      <xdr:colOff>595725</xdr:colOff>
      <xdr:row>16</xdr:row>
      <xdr:rowOff>18712</xdr:rowOff>
    </xdr:to>
    <xdr:graphicFrame macro="">
      <xdr:nvGraphicFramePr>
        <xdr:cNvPr id="3" name="Diagra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16</xdr:row>
      <xdr:rowOff>147637</xdr:rowOff>
    </xdr:from>
    <xdr:to>
      <xdr:col>11</xdr:col>
      <xdr:colOff>576675</xdr:colOff>
      <xdr:row>30</xdr:row>
      <xdr:rowOff>180637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1.-fondo-buk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.%20-biblioteku-tinklas-ir-nestacionarus%20aptarnavi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ytaus"/>
      <sheetName val="Vilniaus"/>
      <sheetName val="Lapas1"/>
    </sheetNames>
    <sheetDataSet>
      <sheetData sheetId="0">
        <row r="8">
          <cell r="C8">
            <v>150436</v>
          </cell>
          <cell r="E8">
            <v>89688</v>
          </cell>
          <cell r="G8">
            <v>60748</v>
          </cell>
        </row>
        <row r="9">
          <cell r="C9">
            <v>281558</v>
          </cell>
          <cell r="E9">
            <v>64191</v>
          </cell>
          <cell r="G9">
            <v>44003</v>
          </cell>
          <cell r="I9">
            <v>173364</v>
          </cell>
        </row>
        <row r="10">
          <cell r="C10">
            <v>163562</v>
          </cell>
          <cell r="E10">
            <v>123267</v>
          </cell>
          <cell r="G10">
            <v>16626</v>
          </cell>
          <cell r="I10">
            <v>23669</v>
          </cell>
        </row>
        <row r="11">
          <cell r="C11">
            <v>135268</v>
          </cell>
          <cell r="E11">
            <v>49149</v>
          </cell>
          <cell r="G11">
            <v>11889</v>
          </cell>
          <cell r="I11">
            <v>74230</v>
          </cell>
        </row>
        <row r="12">
          <cell r="C12">
            <v>129922</v>
          </cell>
          <cell r="E12">
            <v>58936</v>
          </cell>
          <cell r="I12">
            <v>70986</v>
          </cell>
        </row>
        <row r="13">
          <cell r="C13">
            <v>860746</v>
          </cell>
          <cell r="E13">
            <v>385231</v>
          </cell>
          <cell r="G13">
            <v>133266</v>
          </cell>
          <cell r="I13">
            <v>342249</v>
          </cell>
        </row>
      </sheetData>
      <sheetData sheetId="1">
        <row r="8">
          <cell r="C8">
            <v>161053</v>
          </cell>
          <cell r="E8">
            <v>58530</v>
          </cell>
          <cell r="G8">
            <v>24430</v>
          </cell>
          <cell r="I8">
            <v>78093</v>
          </cell>
        </row>
        <row r="9">
          <cell r="C9">
            <v>200620</v>
          </cell>
          <cell r="E9">
            <v>37102</v>
          </cell>
          <cell r="G9">
            <v>33318</v>
          </cell>
        </row>
        <row r="10">
          <cell r="C10">
            <v>64465</v>
          </cell>
          <cell r="E10">
            <v>23895</v>
          </cell>
          <cell r="I10">
            <v>40570</v>
          </cell>
        </row>
        <row r="11">
          <cell r="C11">
            <v>120038</v>
          </cell>
          <cell r="E11">
            <v>34552</v>
          </cell>
          <cell r="G11">
            <v>34923</v>
          </cell>
          <cell r="I11">
            <v>50563</v>
          </cell>
        </row>
        <row r="12">
          <cell r="C12">
            <v>195641</v>
          </cell>
          <cell r="E12">
            <v>54229</v>
          </cell>
          <cell r="G12">
            <v>56146</v>
          </cell>
          <cell r="I12">
            <v>85266</v>
          </cell>
        </row>
        <row r="13">
          <cell r="C13">
            <v>165764</v>
          </cell>
          <cell r="E13">
            <v>56719</v>
          </cell>
          <cell r="I13">
            <v>109045</v>
          </cell>
        </row>
        <row r="14">
          <cell r="C14">
            <v>351834</v>
          </cell>
          <cell r="E14">
            <v>34040</v>
          </cell>
          <cell r="G14">
            <v>29013</v>
          </cell>
          <cell r="I14">
            <v>288781</v>
          </cell>
        </row>
        <row r="15">
          <cell r="C15">
            <v>1259415</v>
          </cell>
          <cell r="E15">
            <v>299067</v>
          </cell>
          <cell r="G15">
            <v>177830</v>
          </cell>
          <cell r="I15">
            <v>782518</v>
          </cell>
        </row>
        <row r="16">
          <cell r="C16">
            <v>420373</v>
          </cell>
          <cell r="E16">
            <v>73888</v>
          </cell>
          <cell r="G16">
            <v>346485</v>
          </cell>
        </row>
        <row r="17">
          <cell r="C17">
            <v>1679788</v>
          </cell>
          <cell r="E17">
            <v>372955</v>
          </cell>
          <cell r="G17">
            <v>524315</v>
          </cell>
          <cell r="I17">
            <v>782518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ytaus"/>
      <sheetName val="Vilniaus"/>
      <sheetName val="Lapas1"/>
    </sheetNames>
    <sheetDataSet>
      <sheetData sheetId="0"/>
      <sheetData sheetId="1">
        <row r="14">
          <cell r="F14">
            <v>143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L36"/>
  <sheetViews>
    <sheetView showGridLines="0" zoomScale="130" zoomScaleNormal="130" workbookViewId="0">
      <selection activeCell="S16" sqref="S16"/>
    </sheetView>
  </sheetViews>
  <sheetFormatPr defaultColWidth="8.85546875" defaultRowHeight="15" x14ac:dyDescent="0.25"/>
  <cols>
    <col min="1" max="1" width="4" style="1" customWidth="1"/>
    <col min="2" max="2" width="11.7109375" style="1" customWidth="1"/>
    <col min="3" max="14" width="8.85546875" style="1" customWidth="1"/>
    <col min="15" max="16" width="8.85546875" style="1"/>
    <col min="17" max="17" width="12" style="1" bestFit="1" customWidth="1"/>
    <col min="18" max="16384" width="8.85546875" style="1"/>
  </cols>
  <sheetData>
    <row r="1" spans="1:38" ht="15" customHeight="1" x14ac:dyDescent="0.25"/>
    <row r="2" spans="1:38" ht="15" customHeight="1" x14ac:dyDescent="0.25">
      <c r="A2" s="100" t="s">
        <v>31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3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0"/>
      <c r="P3" s="50"/>
      <c r="Q3" s="50"/>
      <c r="R3" s="50"/>
      <c r="S3" s="55"/>
      <c r="T3" s="56"/>
      <c r="U3" s="56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x14ac:dyDescent="0.25">
      <c r="A4" s="101" t="s">
        <v>0</v>
      </c>
      <c r="B4" s="15" t="s">
        <v>1</v>
      </c>
      <c r="C4" s="108" t="s">
        <v>30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50"/>
      <c r="P4" s="50"/>
      <c r="Q4" s="50"/>
      <c r="R4" s="50"/>
      <c r="S4" s="55"/>
      <c r="T4" s="55"/>
      <c r="U4" s="56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38" x14ac:dyDescent="0.25">
      <c r="A5" s="102"/>
      <c r="B5" s="16" t="s">
        <v>2</v>
      </c>
      <c r="C5" s="108" t="s">
        <v>3</v>
      </c>
      <c r="D5" s="108"/>
      <c r="E5" s="108"/>
      <c r="F5" s="108" t="s">
        <v>4</v>
      </c>
      <c r="G5" s="108"/>
      <c r="H5" s="108"/>
      <c r="I5" s="108" t="s">
        <v>5</v>
      </c>
      <c r="J5" s="108"/>
      <c r="K5" s="108"/>
      <c r="L5" s="108" t="s">
        <v>6</v>
      </c>
      <c r="M5" s="108"/>
      <c r="N5" s="108"/>
      <c r="O5" s="50"/>
      <c r="P5" s="50"/>
      <c r="Q5" s="50"/>
      <c r="R5" s="50"/>
      <c r="S5" s="55"/>
      <c r="T5" s="55"/>
      <c r="U5" s="56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x14ac:dyDescent="0.25">
      <c r="A6" s="103"/>
      <c r="B6" s="17" t="s">
        <v>7</v>
      </c>
      <c r="C6" s="109" t="s">
        <v>23</v>
      </c>
      <c r="D6" s="109" t="s">
        <v>8</v>
      </c>
      <c r="E6" s="109" t="s">
        <v>9</v>
      </c>
      <c r="F6" s="109" t="s">
        <v>23</v>
      </c>
      <c r="G6" s="109" t="s">
        <v>8</v>
      </c>
      <c r="H6" s="109" t="s">
        <v>9</v>
      </c>
      <c r="I6" s="109" t="s">
        <v>23</v>
      </c>
      <c r="J6" s="109" t="s">
        <v>8</v>
      </c>
      <c r="K6" s="109" t="s">
        <v>9</v>
      </c>
      <c r="L6" s="109" t="s">
        <v>23</v>
      </c>
      <c r="M6" s="109" t="s">
        <v>8</v>
      </c>
      <c r="N6" s="109" t="s">
        <v>9</v>
      </c>
      <c r="O6" s="50"/>
      <c r="P6" s="50"/>
      <c r="Q6" s="50"/>
      <c r="R6" s="50"/>
      <c r="S6" s="55"/>
      <c r="T6" s="55"/>
      <c r="U6" s="56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1:38" ht="15" customHeight="1" x14ac:dyDescent="0.25">
      <c r="A7" s="18">
        <v>1</v>
      </c>
      <c r="B7" s="25" t="s">
        <v>24</v>
      </c>
      <c r="C7" s="18">
        <v>8247</v>
      </c>
      <c r="D7" s="18">
        <v>1682</v>
      </c>
      <c r="E7" s="28">
        <f>C7*100/[1]Alytaus!$C$8</f>
        <v>5.482065463054056</v>
      </c>
      <c r="F7" s="44">
        <v>4089</v>
      </c>
      <c r="G7" s="44">
        <v>1666</v>
      </c>
      <c r="H7" s="45">
        <f>F7*100/[1]Alytaus!$E$8</f>
        <v>4.5591383462670594</v>
      </c>
      <c r="I7" s="44">
        <v>4158</v>
      </c>
      <c r="J7" s="44">
        <v>1188</v>
      </c>
      <c r="K7" s="45">
        <f>I7*100/[1]Alytaus!$G$8</f>
        <v>6.8446697833673538</v>
      </c>
      <c r="L7" s="18" t="s">
        <v>22</v>
      </c>
      <c r="M7" s="18" t="s">
        <v>22</v>
      </c>
      <c r="N7" s="28" t="s">
        <v>22</v>
      </c>
      <c r="O7" s="57"/>
      <c r="P7" s="58"/>
      <c r="Q7" s="59"/>
      <c r="R7" s="50"/>
      <c r="S7" s="55"/>
      <c r="T7" s="55"/>
      <c r="U7" s="56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</row>
    <row r="8" spans="1:38" ht="15" customHeight="1" x14ac:dyDescent="0.25">
      <c r="A8" s="18">
        <v>2</v>
      </c>
      <c r="B8" s="26" t="s">
        <v>10</v>
      </c>
      <c r="C8" s="18">
        <v>3227</v>
      </c>
      <c r="D8" s="18">
        <v>571</v>
      </c>
      <c r="E8" s="28">
        <f>C8*100/[1]Alytaus!$C$9</f>
        <v>1.1461226461333012</v>
      </c>
      <c r="F8" s="44">
        <v>420</v>
      </c>
      <c r="G8" s="44">
        <v>375</v>
      </c>
      <c r="H8" s="45">
        <f>F8*100/[1]Alytaus!$E$9</f>
        <v>0.6542973314015984</v>
      </c>
      <c r="I8" s="44">
        <v>462</v>
      </c>
      <c r="J8" s="44">
        <v>220</v>
      </c>
      <c r="K8" s="45">
        <f>I8*100/[1]Alytaus!$G$9</f>
        <v>1.0499284139717746</v>
      </c>
      <c r="L8" s="44">
        <v>2345</v>
      </c>
      <c r="M8" s="44">
        <v>117</v>
      </c>
      <c r="N8" s="45">
        <f>L8*100/[1]Alytaus!$I$9</f>
        <v>1.3526453012159387</v>
      </c>
      <c r="O8" s="57"/>
      <c r="P8" s="60"/>
      <c r="Q8" s="59"/>
      <c r="R8" s="50"/>
      <c r="S8" s="50"/>
      <c r="T8" s="55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</row>
    <row r="9" spans="1:38" ht="15" customHeight="1" x14ac:dyDescent="0.25">
      <c r="A9" s="18">
        <v>3</v>
      </c>
      <c r="B9" s="26" t="s">
        <v>11</v>
      </c>
      <c r="C9" s="18">
        <v>5294</v>
      </c>
      <c r="D9" s="18">
        <v>1568</v>
      </c>
      <c r="E9" s="28">
        <f>C9*100/[1]Alytaus!$C$10</f>
        <v>3.2366931194287183</v>
      </c>
      <c r="F9" s="44">
        <v>3660</v>
      </c>
      <c r="G9" s="44">
        <v>1210</v>
      </c>
      <c r="H9" s="45">
        <f>F9*100/[1]Alytaus!$E$10</f>
        <v>2.9691644965805932</v>
      </c>
      <c r="I9" s="44">
        <v>334</v>
      </c>
      <c r="J9" s="44">
        <v>81</v>
      </c>
      <c r="K9" s="45">
        <f>I9*100/[1]Alytaus!$G$10</f>
        <v>2.0089017201972812</v>
      </c>
      <c r="L9" s="44">
        <v>1300</v>
      </c>
      <c r="M9" s="44">
        <v>277</v>
      </c>
      <c r="N9" s="45">
        <f>L9*100/[1]Alytaus!$I$10</f>
        <v>5.4924162406523305</v>
      </c>
      <c r="O9" s="57"/>
      <c r="P9" s="60"/>
      <c r="Q9" s="59"/>
      <c r="R9" s="50"/>
      <c r="S9" s="50"/>
      <c r="T9" s="55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</row>
    <row r="10" spans="1:38" ht="15" customHeight="1" x14ac:dyDescent="0.25">
      <c r="A10" s="18">
        <v>4</v>
      </c>
      <c r="B10" s="26" t="s">
        <v>12</v>
      </c>
      <c r="C10" s="18">
        <v>5651</v>
      </c>
      <c r="D10" s="18">
        <v>2895</v>
      </c>
      <c r="E10" s="28">
        <f>C10*100/[1]Alytaus!$C$11</f>
        <v>4.1776325516751927</v>
      </c>
      <c r="F10" s="44">
        <v>1409</v>
      </c>
      <c r="G10" s="44">
        <v>931</v>
      </c>
      <c r="H10" s="45">
        <f>F10*100/[1]Alytaus!$E$11</f>
        <v>2.8667928136889866</v>
      </c>
      <c r="I10" s="44">
        <v>517</v>
      </c>
      <c r="J10" s="44">
        <v>215</v>
      </c>
      <c r="K10" s="45">
        <f>I10*100/[1]Alytaus!$G$11</f>
        <v>4.3485574901169146</v>
      </c>
      <c r="L10" s="44">
        <v>3725</v>
      </c>
      <c r="M10" s="44">
        <v>1749</v>
      </c>
      <c r="N10" s="45">
        <f>L10*100/[1]Alytaus!$I$11</f>
        <v>5.0181867169607974</v>
      </c>
      <c r="O10" s="83"/>
      <c r="P10" s="84"/>
      <c r="Q10" s="85"/>
      <c r="R10" s="34"/>
      <c r="S10" s="50"/>
      <c r="T10" s="55"/>
      <c r="U10" s="57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</row>
    <row r="11" spans="1:38" ht="15" customHeight="1" x14ac:dyDescent="0.25">
      <c r="A11" s="21">
        <v>5</v>
      </c>
      <c r="B11" s="37" t="s">
        <v>13</v>
      </c>
      <c r="C11" s="21">
        <v>6714</v>
      </c>
      <c r="D11" s="21">
        <v>1027</v>
      </c>
      <c r="E11" s="28">
        <f>C11*100/[1]Alytaus!$C$12</f>
        <v>5.1677160142239194</v>
      </c>
      <c r="F11" s="40">
        <v>2062</v>
      </c>
      <c r="G11" s="40">
        <v>1027</v>
      </c>
      <c r="H11" s="45">
        <f>F11*100/[1]Alytaus!$E$12</f>
        <v>3.4987104655897925</v>
      </c>
      <c r="I11" s="21" t="s">
        <v>22</v>
      </c>
      <c r="J11" s="21" t="s">
        <v>22</v>
      </c>
      <c r="K11" s="45" t="s">
        <v>22</v>
      </c>
      <c r="L11" s="40">
        <v>4652</v>
      </c>
      <c r="M11" s="40">
        <v>197</v>
      </c>
      <c r="N11" s="45">
        <f>L11*100/[1]Alytaus!$I$12</f>
        <v>6.5534048967402025</v>
      </c>
      <c r="O11" s="86">
        <v>2022</v>
      </c>
      <c r="P11" s="84">
        <v>2023</v>
      </c>
      <c r="Q11" s="71">
        <v>2024</v>
      </c>
      <c r="R11" s="34"/>
      <c r="S11" s="50"/>
      <c r="T11" s="55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</row>
    <row r="12" spans="1:38" x14ac:dyDescent="0.25">
      <c r="A12" s="30"/>
      <c r="B12" s="35" t="s">
        <v>14</v>
      </c>
      <c r="C12" s="30">
        <f>SUM(C7:C11)</f>
        <v>29133</v>
      </c>
      <c r="D12" s="39" t="s">
        <v>43</v>
      </c>
      <c r="E12" s="38">
        <f>C12*100/[1]Alytaus!$C$13</f>
        <v>3.3846221765770621</v>
      </c>
      <c r="F12" s="30">
        <f>SUM(F7:F11)</f>
        <v>11640</v>
      </c>
      <c r="G12" s="39" t="s">
        <v>40</v>
      </c>
      <c r="H12" s="38">
        <f>F12*100/[1]Alytaus!$E$13</f>
        <v>3.0215636851655239</v>
      </c>
      <c r="I12" s="30">
        <f>SUM(I7:I11)</f>
        <v>5471</v>
      </c>
      <c r="J12" s="39" t="s">
        <v>41</v>
      </c>
      <c r="K12" s="38">
        <f>I12*100/[1]Alytaus!$G$13</f>
        <v>4.105323188210046</v>
      </c>
      <c r="L12" s="30">
        <f>SUM(L8:L11)</f>
        <v>12022</v>
      </c>
      <c r="M12" s="39" t="s">
        <v>42</v>
      </c>
      <c r="N12" s="38">
        <f>L12*100/[1]Alytaus!$I$13</f>
        <v>3.5126472246814453</v>
      </c>
      <c r="O12" s="87">
        <v>36757</v>
      </c>
      <c r="P12" s="88">
        <v>33815</v>
      </c>
      <c r="Q12" s="34">
        <v>29133</v>
      </c>
      <c r="R12" s="34"/>
      <c r="S12" s="50"/>
      <c r="T12" s="55"/>
      <c r="U12" s="62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</row>
    <row r="13" spans="1:38" ht="20.25" customHeight="1" x14ac:dyDescent="0.25">
      <c r="A13" s="19" t="s">
        <v>29</v>
      </c>
      <c r="B13" s="20"/>
      <c r="C13" s="19"/>
      <c r="D13" s="19"/>
      <c r="E13" s="19"/>
      <c r="F13" s="12"/>
      <c r="G13" s="10"/>
      <c r="H13" s="13"/>
      <c r="I13" s="7"/>
      <c r="J13" s="5"/>
      <c r="K13" s="6"/>
      <c r="L13" s="6"/>
      <c r="M13" s="2"/>
      <c r="N13" s="6"/>
      <c r="O13" s="34"/>
      <c r="P13" s="34"/>
      <c r="Q13" s="34"/>
      <c r="R13" s="34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</row>
    <row r="14" spans="1:38" x14ac:dyDescent="0.25">
      <c r="A14" s="3"/>
      <c r="B14" s="11"/>
      <c r="C14" s="3"/>
      <c r="D14" s="3"/>
      <c r="E14" s="3"/>
      <c r="F14" s="12"/>
      <c r="G14" s="10"/>
      <c r="H14" s="13"/>
      <c r="I14" s="65"/>
      <c r="J14" s="66"/>
      <c r="K14" s="93"/>
      <c r="L14" s="93"/>
      <c r="M14" s="94"/>
      <c r="N14" s="93"/>
      <c r="O14" s="89"/>
      <c r="P14" s="89"/>
      <c r="Q14" s="34"/>
      <c r="R14" s="34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</row>
    <row r="15" spans="1:38" x14ac:dyDescent="0.25">
      <c r="I15" s="50"/>
      <c r="J15" s="63"/>
      <c r="K15" s="95" t="s">
        <v>26</v>
      </c>
      <c r="L15" s="95" t="s">
        <v>4</v>
      </c>
      <c r="M15" s="95" t="s">
        <v>27</v>
      </c>
      <c r="N15" s="95" t="s">
        <v>28</v>
      </c>
      <c r="O15" s="89"/>
      <c r="P15" s="89"/>
      <c r="Q15" s="34"/>
      <c r="R15" s="90"/>
      <c r="S15" s="64"/>
      <c r="T15" s="64"/>
      <c r="U15" s="64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</row>
    <row r="16" spans="1:38" s="24" customFormat="1" x14ac:dyDescent="0.25">
      <c r="I16" s="50"/>
      <c r="J16" s="63"/>
      <c r="K16" s="96">
        <v>1682</v>
      </c>
      <c r="L16" s="96">
        <v>1666</v>
      </c>
      <c r="M16" s="96">
        <v>1188</v>
      </c>
      <c r="N16" s="96" t="s">
        <v>22</v>
      </c>
      <c r="O16" s="91"/>
      <c r="P16" s="89"/>
      <c r="Q16" s="34"/>
      <c r="R16" s="34"/>
      <c r="S16" s="50" t="s">
        <v>44</v>
      </c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</row>
    <row r="17" spans="2:38" s="24" customFormat="1" x14ac:dyDescent="0.25">
      <c r="I17" s="50"/>
      <c r="J17" s="63"/>
      <c r="K17" s="96">
        <v>571</v>
      </c>
      <c r="L17" s="96">
        <v>375</v>
      </c>
      <c r="M17" s="96">
        <v>220</v>
      </c>
      <c r="N17" s="96">
        <v>117</v>
      </c>
      <c r="O17" s="92"/>
      <c r="P17" s="89"/>
      <c r="Q17" s="34"/>
      <c r="R17" s="34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</row>
    <row r="18" spans="2:38" s="24" customFormat="1" x14ac:dyDescent="0.25">
      <c r="I18" s="50"/>
      <c r="J18" s="63"/>
      <c r="K18" s="96">
        <v>1568</v>
      </c>
      <c r="L18" s="96">
        <v>1210</v>
      </c>
      <c r="M18" s="96">
        <v>81</v>
      </c>
      <c r="N18" s="96">
        <v>277</v>
      </c>
      <c r="O18" s="92"/>
      <c r="P18" s="89"/>
      <c r="Q18" s="34"/>
      <c r="R18" s="34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</row>
    <row r="19" spans="2:38" x14ac:dyDescent="0.25">
      <c r="I19" s="50"/>
      <c r="J19" s="63"/>
      <c r="K19" s="96">
        <v>2895</v>
      </c>
      <c r="L19" s="96">
        <v>931</v>
      </c>
      <c r="M19" s="96">
        <v>215</v>
      </c>
      <c r="N19" s="96">
        <v>1749</v>
      </c>
      <c r="O19" s="92"/>
      <c r="P19" s="89"/>
      <c r="Q19" s="34"/>
      <c r="R19" s="34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</row>
    <row r="20" spans="2:38" x14ac:dyDescent="0.25">
      <c r="I20" s="50"/>
      <c r="J20" s="63"/>
      <c r="K20" s="96">
        <v>1027</v>
      </c>
      <c r="L20" s="96">
        <v>1027</v>
      </c>
      <c r="M20" s="97"/>
      <c r="N20" s="96">
        <v>197</v>
      </c>
      <c r="O20" s="92"/>
      <c r="P20" s="89"/>
      <c r="Q20" s="34"/>
      <c r="R20" s="34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</row>
    <row r="21" spans="2:38" x14ac:dyDescent="0.25">
      <c r="I21" s="50"/>
      <c r="J21" s="63"/>
      <c r="K21" s="98">
        <f>SUM(K16:K20)/5</f>
        <v>1548.6</v>
      </c>
      <c r="L21" s="99">
        <f>SUM(L16:L20)/5</f>
        <v>1041.8</v>
      </c>
      <c r="M21" s="99">
        <f>SUM(M16:M20)/4</f>
        <v>426</v>
      </c>
      <c r="N21" s="99">
        <f>SUM(N17:N20)/4</f>
        <v>585</v>
      </c>
      <c r="O21" s="92"/>
      <c r="P21" s="89"/>
      <c r="Q21" s="34"/>
      <c r="R21" s="34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</row>
    <row r="22" spans="2:38" x14ac:dyDescent="0.25">
      <c r="I22" s="50"/>
      <c r="J22" s="63"/>
      <c r="K22" s="89"/>
      <c r="L22" s="89"/>
      <c r="M22" s="89"/>
      <c r="N22" s="89"/>
      <c r="O22" s="89"/>
      <c r="P22" s="89"/>
      <c r="Q22" s="34"/>
      <c r="R22" s="34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</row>
    <row r="23" spans="2:38" x14ac:dyDescent="0.25">
      <c r="I23" s="50"/>
      <c r="J23" s="50"/>
      <c r="K23" s="34"/>
      <c r="L23" s="34"/>
      <c r="M23" s="34"/>
      <c r="N23" s="34"/>
      <c r="O23" s="34"/>
      <c r="P23" s="34"/>
      <c r="Q23" s="34"/>
      <c r="R23" s="34"/>
      <c r="S23" s="50"/>
      <c r="T23" s="50"/>
      <c r="U23" s="32"/>
      <c r="V23" s="32"/>
    </row>
    <row r="24" spans="2:38" x14ac:dyDescent="0.25"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9"/>
      <c r="T24" s="59"/>
      <c r="U24" s="41"/>
      <c r="V24" s="42"/>
    </row>
    <row r="25" spans="2:38" x14ac:dyDescent="0.25"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9"/>
      <c r="T25" s="59"/>
      <c r="U25" s="41"/>
      <c r="V25" s="41"/>
    </row>
    <row r="26" spans="2:38" x14ac:dyDescent="0.25"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9"/>
      <c r="T26" s="59"/>
      <c r="U26" s="41"/>
      <c r="V26" s="41"/>
    </row>
    <row r="27" spans="2:38" x14ac:dyDescent="0.25"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9"/>
      <c r="T27" s="59"/>
      <c r="U27" s="41"/>
      <c r="V27" s="41"/>
    </row>
    <row r="28" spans="2:38" x14ac:dyDescent="0.25"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9"/>
      <c r="T28" s="59"/>
      <c r="U28" s="42"/>
      <c r="V28" s="41"/>
    </row>
    <row r="29" spans="2:38" x14ac:dyDescent="0.25">
      <c r="B29" s="24"/>
      <c r="C29" s="24"/>
      <c r="D29" s="24"/>
      <c r="E29" s="24"/>
      <c r="F29" s="24"/>
      <c r="G29" s="24"/>
      <c r="H29" s="24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67"/>
      <c r="T29" s="67"/>
      <c r="U29" s="43"/>
      <c r="V29" s="43"/>
    </row>
    <row r="30" spans="2:38" x14ac:dyDescent="0.25">
      <c r="B30" s="24"/>
      <c r="C30" s="24"/>
      <c r="D30" s="24"/>
      <c r="E30" s="24"/>
      <c r="F30" s="24"/>
      <c r="G30" s="24"/>
      <c r="H30" s="24"/>
      <c r="I30" s="24"/>
      <c r="J30" s="24"/>
      <c r="O30" s="24"/>
      <c r="P30" s="24"/>
      <c r="Q30" s="24"/>
      <c r="R30" s="24"/>
      <c r="S30" s="24"/>
      <c r="T30" s="24"/>
      <c r="U30" s="24"/>
      <c r="V30" s="24"/>
    </row>
    <row r="31" spans="2:38" x14ac:dyDescent="0.25">
      <c r="B31" s="24"/>
      <c r="C31" s="24"/>
      <c r="D31" s="24"/>
      <c r="E31" s="24"/>
      <c r="F31" s="24"/>
      <c r="G31" s="24"/>
      <c r="H31" s="24"/>
      <c r="I31" s="24"/>
      <c r="J31" s="24"/>
      <c r="O31" s="24"/>
      <c r="P31" s="24"/>
      <c r="Q31" s="24"/>
      <c r="R31" s="24"/>
      <c r="S31" s="24"/>
      <c r="T31" s="24"/>
      <c r="U31" s="24"/>
      <c r="V31" s="24"/>
    </row>
    <row r="32" spans="2:38" x14ac:dyDescent="0.25">
      <c r="B32" s="24"/>
      <c r="C32" s="24"/>
      <c r="D32" s="24"/>
      <c r="E32" s="24"/>
      <c r="F32" s="24"/>
      <c r="G32" s="24"/>
      <c r="H32" s="24"/>
      <c r="I32" s="24"/>
      <c r="J32" s="24"/>
      <c r="O32" s="24"/>
      <c r="P32" s="24"/>
      <c r="Q32" s="24"/>
      <c r="R32" s="24"/>
      <c r="S32" s="24"/>
      <c r="T32" s="24"/>
      <c r="U32" s="24"/>
      <c r="V32" s="24"/>
    </row>
    <row r="33" spans="2:22" x14ac:dyDescent="0.25">
      <c r="B33" s="24"/>
      <c r="C33" s="24"/>
      <c r="D33" s="24"/>
      <c r="E33" s="24"/>
      <c r="F33" s="24"/>
      <c r="G33" s="24"/>
      <c r="H33" s="24"/>
      <c r="I33" s="24"/>
      <c r="J33" s="24"/>
      <c r="O33" s="24"/>
      <c r="P33" s="24"/>
      <c r="Q33" s="24"/>
      <c r="R33" s="24"/>
      <c r="S33" s="24"/>
      <c r="T33" s="24"/>
      <c r="U33" s="24"/>
      <c r="V33" s="24"/>
    </row>
    <row r="34" spans="2:22" x14ac:dyDescent="0.25">
      <c r="B34" s="24"/>
      <c r="C34" s="24"/>
      <c r="D34" s="24"/>
      <c r="E34" s="24"/>
      <c r="F34" s="24"/>
      <c r="G34" s="24"/>
      <c r="H34" s="24"/>
      <c r="I34" s="24"/>
      <c r="J34" s="24"/>
      <c r="O34" s="24"/>
      <c r="P34" s="24"/>
      <c r="Q34" s="24"/>
      <c r="R34" s="24"/>
      <c r="S34" s="24"/>
      <c r="T34" s="24"/>
      <c r="U34" s="24"/>
      <c r="V34" s="24"/>
    </row>
    <row r="35" spans="2:22" x14ac:dyDescent="0.25">
      <c r="O35" s="24"/>
      <c r="P35" s="24"/>
      <c r="Q35" s="24"/>
      <c r="R35" s="24"/>
      <c r="S35" s="24"/>
      <c r="T35" s="24"/>
      <c r="U35" s="24"/>
      <c r="V35" s="24"/>
    </row>
    <row r="36" spans="2:22" x14ac:dyDescent="0.25">
      <c r="O36" s="24"/>
      <c r="P36" s="24"/>
      <c r="Q36" s="24"/>
      <c r="R36" s="24"/>
      <c r="S36" s="24"/>
      <c r="T36" s="24"/>
      <c r="U36" s="24"/>
      <c r="V36" s="24"/>
    </row>
  </sheetData>
  <sortState ref="P9:Q12">
    <sortCondition descending="1" ref="Q8"/>
  </sortState>
  <mergeCells count="7">
    <mergeCell ref="A2:N2"/>
    <mergeCell ref="A4:A6"/>
    <mergeCell ref="C4:N4"/>
    <mergeCell ref="C5:E5"/>
    <mergeCell ref="F5:H5"/>
    <mergeCell ref="I5:K5"/>
    <mergeCell ref="L5:N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Z38"/>
  <sheetViews>
    <sheetView showGridLines="0" tabSelected="1" zoomScale="130" zoomScaleNormal="130" workbookViewId="0">
      <selection activeCell="A2" sqref="A2:N2"/>
    </sheetView>
  </sheetViews>
  <sheetFormatPr defaultColWidth="8.85546875" defaultRowHeight="15" x14ac:dyDescent="0.25"/>
  <cols>
    <col min="1" max="1" width="4" style="1" customWidth="1"/>
    <col min="2" max="2" width="11.42578125" style="1" customWidth="1"/>
    <col min="3" max="12" width="8.85546875" style="1"/>
    <col min="13" max="13" width="9.140625" style="1" customWidth="1"/>
    <col min="14" max="20" width="8.85546875" style="1"/>
    <col min="21" max="21" width="11.42578125" style="1" bestFit="1" customWidth="1"/>
    <col min="22" max="16384" width="8.85546875" style="1"/>
  </cols>
  <sheetData>
    <row r="1" spans="1:25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25" x14ac:dyDescent="0.25">
      <c r="A2" s="106" t="s">
        <v>32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2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x14ac:dyDescent="0.25">
      <c r="A4" s="101" t="s">
        <v>0</v>
      </c>
      <c r="B4" s="21" t="s">
        <v>1</v>
      </c>
      <c r="C4" s="108" t="s">
        <v>30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5">
      <c r="A5" s="102"/>
      <c r="B5" s="22" t="s">
        <v>2</v>
      </c>
      <c r="C5" s="108" t="s">
        <v>3</v>
      </c>
      <c r="D5" s="108"/>
      <c r="E5" s="108"/>
      <c r="F5" s="108" t="s">
        <v>4</v>
      </c>
      <c r="G5" s="108"/>
      <c r="H5" s="108"/>
      <c r="I5" s="108" t="s">
        <v>5</v>
      </c>
      <c r="J5" s="108"/>
      <c r="K5" s="108"/>
      <c r="L5" s="108" t="s">
        <v>6</v>
      </c>
      <c r="M5" s="108"/>
      <c r="N5" s="108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5">
      <c r="A6" s="103"/>
      <c r="B6" s="23" t="s">
        <v>7</v>
      </c>
      <c r="C6" s="109" t="s">
        <v>23</v>
      </c>
      <c r="D6" s="109" t="s">
        <v>8</v>
      </c>
      <c r="E6" s="109" t="s">
        <v>9</v>
      </c>
      <c r="F6" s="109" t="s">
        <v>23</v>
      </c>
      <c r="G6" s="109" t="s">
        <v>8</v>
      </c>
      <c r="H6" s="109" t="s">
        <v>9</v>
      </c>
      <c r="I6" s="109" t="s">
        <v>23</v>
      </c>
      <c r="J6" s="109" t="s">
        <v>8</v>
      </c>
      <c r="K6" s="109" t="s">
        <v>9</v>
      </c>
      <c r="L6" s="109" t="s">
        <v>23</v>
      </c>
      <c r="M6" s="109" t="s">
        <v>8</v>
      </c>
      <c r="N6" s="109" t="s">
        <v>9</v>
      </c>
      <c r="O6" s="34"/>
      <c r="P6" s="34"/>
      <c r="Q6" s="34"/>
      <c r="R6" s="34"/>
      <c r="S6" s="34"/>
      <c r="T6" s="71">
        <v>1003</v>
      </c>
      <c r="U6" s="72">
        <v>804</v>
      </c>
      <c r="V6" s="34">
        <v>660</v>
      </c>
      <c r="W6" s="72">
        <v>604</v>
      </c>
      <c r="X6" s="34"/>
      <c r="Y6" s="34"/>
    </row>
    <row r="7" spans="1:25" ht="15" customHeight="1" x14ac:dyDescent="0.25">
      <c r="A7" s="18">
        <v>1</v>
      </c>
      <c r="B7" s="25" t="s">
        <v>15</v>
      </c>
      <c r="C7" s="18">
        <v>8814</v>
      </c>
      <c r="D7" s="46">
        <v>1003</v>
      </c>
      <c r="E7" s="45">
        <f>C7*100/[1]Vilniaus!$C$8</f>
        <v>5.4727325787163235</v>
      </c>
      <c r="F7" s="18">
        <v>1793</v>
      </c>
      <c r="G7" s="18">
        <v>804</v>
      </c>
      <c r="H7" s="45">
        <f>F7*100/[1]Vilniaus!$E$8</f>
        <v>3.0633862976251494</v>
      </c>
      <c r="I7" s="18">
        <v>1359</v>
      </c>
      <c r="J7" s="18">
        <v>660</v>
      </c>
      <c r="K7" s="45">
        <f>I7*100/[1]Vilniaus!$G$8</f>
        <v>5.5628325828898895</v>
      </c>
      <c r="L7" s="18">
        <v>5662</v>
      </c>
      <c r="M7" s="18">
        <v>604</v>
      </c>
      <c r="N7" s="45">
        <f>L7*100/[1]Vilniaus!$I$8</f>
        <v>7.2503297350594806</v>
      </c>
      <c r="O7" s="73"/>
      <c r="P7" s="72"/>
      <c r="Q7" s="34"/>
      <c r="R7" s="34"/>
      <c r="S7" s="34"/>
      <c r="T7" s="72">
        <v>8572</v>
      </c>
      <c r="U7" s="72">
        <v>1012</v>
      </c>
      <c r="V7" s="34">
        <v>1200</v>
      </c>
      <c r="W7" s="72">
        <v>6360</v>
      </c>
      <c r="X7" s="34"/>
      <c r="Y7" s="34"/>
    </row>
    <row r="8" spans="1:25" ht="15" customHeight="1" x14ac:dyDescent="0.25">
      <c r="A8" s="18">
        <v>2</v>
      </c>
      <c r="B8" s="26" t="s">
        <v>16</v>
      </c>
      <c r="C8" s="18">
        <v>10761</v>
      </c>
      <c r="D8" s="18">
        <v>8572</v>
      </c>
      <c r="E8" s="45">
        <f>C8*100/[1]Vilniaus!$C$9</f>
        <v>5.3638719968098894</v>
      </c>
      <c r="F8" s="44">
        <v>1543</v>
      </c>
      <c r="G8" s="49">
        <v>1012</v>
      </c>
      <c r="H8" s="45">
        <f>F8*100/[1]Vilniaus!$E$9</f>
        <v>4.1588054552315237</v>
      </c>
      <c r="I8" s="44">
        <v>1462</v>
      </c>
      <c r="J8" s="44">
        <v>1200</v>
      </c>
      <c r="K8" s="45">
        <f>I8*100/[1]Vilniaus!$G$9</f>
        <v>4.388018488504712</v>
      </c>
      <c r="L8" s="44">
        <v>7756</v>
      </c>
      <c r="M8" s="49">
        <v>6360</v>
      </c>
      <c r="N8" s="45">
        <v>5.96</v>
      </c>
      <c r="O8" s="74"/>
      <c r="P8" s="72"/>
      <c r="Q8" s="34"/>
      <c r="R8" s="34"/>
      <c r="S8" s="34"/>
      <c r="T8" s="72">
        <v>2739</v>
      </c>
      <c r="U8" s="72">
        <v>1073</v>
      </c>
      <c r="V8" s="34"/>
      <c r="W8" s="72">
        <v>1666</v>
      </c>
      <c r="X8" s="34"/>
      <c r="Y8" s="34"/>
    </row>
    <row r="9" spans="1:25" ht="15" customHeight="1" x14ac:dyDescent="0.25">
      <c r="A9" s="18">
        <v>3</v>
      </c>
      <c r="B9" s="26" t="s">
        <v>17</v>
      </c>
      <c r="C9" s="44">
        <v>4668</v>
      </c>
      <c r="D9" s="44">
        <v>2739</v>
      </c>
      <c r="E9" s="45">
        <f>C9*100/[1]Vilniaus!$C$10</f>
        <v>7.2411386023423567</v>
      </c>
      <c r="F9" s="44">
        <v>2250</v>
      </c>
      <c r="G9" s="44">
        <v>1073</v>
      </c>
      <c r="H9" s="45">
        <f>F9*100/[1]Vilniaus!$E$10</f>
        <v>9.4161958568738235</v>
      </c>
      <c r="I9" s="44" t="s">
        <v>22</v>
      </c>
      <c r="J9" s="44" t="s">
        <v>22</v>
      </c>
      <c r="K9" s="45"/>
      <c r="L9" s="49">
        <v>2418</v>
      </c>
      <c r="M9" s="49">
        <v>1666</v>
      </c>
      <c r="N9" s="45">
        <f>L9*100/[1]Vilniaus!$I$10</f>
        <v>5.9600690165146659</v>
      </c>
      <c r="O9" s="74"/>
      <c r="P9" s="72"/>
      <c r="Q9" s="34"/>
      <c r="R9" s="34"/>
      <c r="S9" s="34"/>
      <c r="T9" s="72">
        <v>754</v>
      </c>
      <c r="U9" s="72">
        <v>658</v>
      </c>
      <c r="V9" s="34">
        <v>515</v>
      </c>
      <c r="W9" s="72">
        <v>419</v>
      </c>
      <c r="X9" s="34"/>
      <c r="Y9" s="34"/>
    </row>
    <row r="10" spans="1:25" ht="15" customHeight="1" x14ac:dyDescent="0.25">
      <c r="A10" s="18">
        <v>4</v>
      </c>
      <c r="B10" s="26" t="s">
        <v>18</v>
      </c>
      <c r="C10" s="18">
        <v>5267</v>
      </c>
      <c r="D10" s="18">
        <v>754</v>
      </c>
      <c r="E10" s="45">
        <f>C10*100/[1]Vilniaus!$C$11</f>
        <v>4.3877772038854364</v>
      </c>
      <c r="F10" s="44">
        <v>1121</v>
      </c>
      <c r="G10" s="44">
        <v>658</v>
      </c>
      <c r="H10" s="45">
        <f>F10*100/[1]Vilniaus!$E$11</f>
        <v>3.2443852743690669</v>
      </c>
      <c r="I10" s="44">
        <v>1676</v>
      </c>
      <c r="J10" s="44">
        <v>515</v>
      </c>
      <c r="K10" s="45">
        <f>I10*100/[1]Vilniaus!$G$11</f>
        <v>4.7991295135011312</v>
      </c>
      <c r="L10" s="44">
        <v>2470</v>
      </c>
      <c r="M10" s="44">
        <v>419</v>
      </c>
      <c r="N10" s="45">
        <f>L10*100/[1]Vilniaus!$I$11</f>
        <v>4.8849949567865831</v>
      </c>
      <c r="O10" s="73"/>
      <c r="P10" s="72"/>
      <c r="Q10" s="34"/>
      <c r="R10" s="34"/>
      <c r="S10" s="34"/>
      <c r="T10" s="72">
        <v>5396</v>
      </c>
      <c r="U10" s="72">
        <v>971</v>
      </c>
      <c r="V10" s="34">
        <v>1265</v>
      </c>
      <c r="W10" s="72">
        <v>3160</v>
      </c>
      <c r="X10" s="34"/>
      <c r="Y10" s="34"/>
    </row>
    <row r="11" spans="1:25" ht="15" customHeight="1" x14ac:dyDescent="0.25">
      <c r="A11" s="18">
        <v>5</v>
      </c>
      <c r="B11" s="26" t="s">
        <v>19</v>
      </c>
      <c r="C11" s="18">
        <v>7638</v>
      </c>
      <c r="D11" s="18">
        <v>5396</v>
      </c>
      <c r="E11" s="45">
        <f>C11*100/[1]Vilniaus!$C$12</f>
        <v>3.9040896335635167</v>
      </c>
      <c r="F11" s="44">
        <v>1397</v>
      </c>
      <c r="G11" s="44">
        <v>971</v>
      </c>
      <c r="H11" s="45">
        <f>F11*100/[1]Vilniaus!$E$12</f>
        <v>2.5761124121779861</v>
      </c>
      <c r="I11" s="44">
        <v>1856</v>
      </c>
      <c r="J11" s="44">
        <v>1265</v>
      </c>
      <c r="K11" s="45">
        <f>I11*100/[1]Vilniaus!$G$12</f>
        <v>3.3056673672211732</v>
      </c>
      <c r="L11" s="44">
        <v>4385</v>
      </c>
      <c r="M11" s="44">
        <v>3160</v>
      </c>
      <c r="N11" s="45">
        <f>L11*100/[1]Vilniaus!$I$12</f>
        <v>5.1427298102408932</v>
      </c>
      <c r="O11" s="74"/>
      <c r="P11" s="72"/>
      <c r="Q11" s="34"/>
      <c r="R11" s="34"/>
      <c r="S11" s="34"/>
      <c r="T11" s="72">
        <v>5181</v>
      </c>
      <c r="U11" s="72">
        <v>1252</v>
      </c>
      <c r="V11" s="34"/>
      <c r="W11" s="72">
        <v>3929</v>
      </c>
      <c r="X11" s="34"/>
      <c r="Y11" s="34"/>
    </row>
    <row r="12" spans="1:25" ht="15" customHeight="1" x14ac:dyDescent="0.25">
      <c r="A12" s="18">
        <v>6</v>
      </c>
      <c r="B12" s="26" t="s">
        <v>20</v>
      </c>
      <c r="C12" s="27">
        <v>6349</v>
      </c>
      <c r="D12" s="27">
        <v>5181</v>
      </c>
      <c r="E12" s="45">
        <f>C12*100/[1]Vilniaus!$C$13</f>
        <v>3.8301440602302068</v>
      </c>
      <c r="F12" s="49">
        <v>1778</v>
      </c>
      <c r="G12" s="49">
        <v>1252</v>
      </c>
      <c r="H12" s="45">
        <f>F12*100/[1]Vilniaus!$E$13</f>
        <v>3.1347520231315786</v>
      </c>
      <c r="I12" s="27" t="s">
        <v>22</v>
      </c>
      <c r="J12" s="27" t="s">
        <v>22</v>
      </c>
      <c r="K12" s="45" t="s">
        <v>22</v>
      </c>
      <c r="L12" s="49">
        <v>4571</v>
      </c>
      <c r="M12" s="49">
        <v>3929</v>
      </c>
      <c r="N12" s="45">
        <f>L12*100/[1]Vilniaus!$I$13</f>
        <v>4.1918474024485306</v>
      </c>
      <c r="O12" s="74"/>
      <c r="P12" s="72"/>
      <c r="Q12" s="34"/>
      <c r="R12" s="34"/>
      <c r="S12" s="34"/>
      <c r="T12" s="72">
        <v>13276</v>
      </c>
      <c r="U12" s="72">
        <v>913</v>
      </c>
      <c r="V12" s="34">
        <v>751</v>
      </c>
      <c r="W12" s="72">
        <v>11612</v>
      </c>
      <c r="X12" s="34"/>
      <c r="Y12" s="34"/>
    </row>
    <row r="13" spans="1:25" ht="15" customHeight="1" x14ac:dyDescent="0.25">
      <c r="A13" s="18">
        <v>7</v>
      </c>
      <c r="B13" s="26" t="s">
        <v>21</v>
      </c>
      <c r="C13" s="27">
        <v>15421</v>
      </c>
      <c r="D13" s="27">
        <v>13276</v>
      </c>
      <c r="E13" s="45">
        <f>C13*100/[1]Vilniaus!$C$14</f>
        <v>4.3830329075643624</v>
      </c>
      <c r="F13" s="49">
        <v>1281</v>
      </c>
      <c r="G13" s="49">
        <v>913</v>
      </c>
      <c r="H13" s="45">
        <f>F13*100/[1]Vilniaus!$E$14</f>
        <v>3.763219741480611</v>
      </c>
      <c r="I13" s="49">
        <v>1033</v>
      </c>
      <c r="J13" s="49">
        <v>751</v>
      </c>
      <c r="K13" s="45">
        <f>I13*100/[1]Vilniaus!$G$14</f>
        <v>3.5604728914624477</v>
      </c>
      <c r="L13" s="49">
        <v>13107</v>
      </c>
      <c r="M13" s="49">
        <v>11612</v>
      </c>
      <c r="N13" s="45">
        <f>L13*100/[1]Vilniaus!$I$14</f>
        <v>4.5387335039355081</v>
      </c>
      <c r="O13" s="74"/>
      <c r="P13" s="72"/>
      <c r="Q13" s="34"/>
      <c r="R13" s="34"/>
      <c r="S13" s="34"/>
      <c r="T13" s="75">
        <f>SUM(T6:T12)</f>
        <v>36921</v>
      </c>
      <c r="U13" s="76">
        <f>SUM(U6:U12)</f>
        <v>6683</v>
      </c>
      <c r="V13" s="76">
        <f>SUM(V6:V12)</f>
        <v>4391</v>
      </c>
      <c r="W13" s="76">
        <f>SUM(W6:W12)</f>
        <v>27750</v>
      </c>
      <c r="X13" s="34"/>
      <c r="Y13" s="34"/>
    </row>
    <row r="14" spans="1:25" ht="15" customHeight="1" x14ac:dyDescent="0.25">
      <c r="A14" s="104" t="s">
        <v>14</v>
      </c>
      <c r="B14" s="105"/>
      <c r="C14" s="30">
        <f>SUM(C7:C13)</f>
        <v>58918</v>
      </c>
      <c r="D14" s="51" t="s">
        <v>35</v>
      </c>
      <c r="E14" s="38">
        <f>C14*100/[1]Vilniaus!$C$15</f>
        <v>4.6782037692103078</v>
      </c>
      <c r="F14" s="31">
        <f>SUM(F7:F13)</f>
        <v>11163</v>
      </c>
      <c r="G14" s="52" t="s">
        <v>33</v>
      </c>
      <c r="H14" s="38">
        <f>F14*100/[1]Vilniaus!$E$15</f>
        <v>3.7326084121618233</v>
      </c>
      <c r="I14" s="31">
        <f>SUM(I7:I13)</f>
        <v>7386</v>
      </c>
      <c r="J14" s="52" t="s">
        <v>34</v>
      </c>
      <c r="K14" s="38">
        <f>I14*100/[1]Vilniaus!$G$15</f>
        <v>4.1534049372996682</v>
      </c>
      <c r="L14" s="31">
        <f>SUM(L7:L13)</f>
        <v>40369</v>
      </c>
      <c r="M14" s="52" t="s">
        <v>37</v>
      </c>
      <c r="N14" s="38">
        <f>L14*100/[1]Vilniaus!$I$15</f>
        <v>5.1588589655445629</v>
      </c>
      <c r="O14" s="77"/>
      <c r="P14" s="78"/>
      <c r="Q14" s="79"/>
      <c r="R14" s="34"/>
      <c r="S14" s="34"/>
      <c r="T14" s="76">
        <f>36921/7</f>
        <v>5274.4285714285716</v>
      </c>
      <c r="U14" s="80">
        <f>U13/7</f>
        <v>954.71428571428567</v>
      </c>
      <c r="V14" s="76">
        <f>V13/9</f>
        <v>487.88888888888891</v>
      </c>
      <c r="W14" s="76">
        <f>W13/[2]Vilniaus!$F$14</f>
        <v>194.05594405594405</v>
      </c>
      <c r="X14" s="34"/>
      <c r="Y14" s="34"/>
    </row>
    <row r="15" spans="1:25" ht="15" customHeight="1" x14ac:dyDescent="0.25">
      <c r="A15" s="22">
        <v>8</v>
      </c>
      <c r="B15" s="47" t="s">
        <v>25</v>
      </c>
      <c r="C15" s="48">
        <v>22534</v>
      </c>
      <c r="D15" s="48">
        <v>17380</v>
      </c>
      <c r="E15" s="45">
        <f>C15*100/[1]Vilniaus!$C$16</f>
        <v>5.3604774807135565</v>
      </c>
      <c r="F15" s="29">
        <v>1533</v>
      </c>
      <c r="G15" s="29">
        <v>986</v>
      </c>
      <c r="H15" s="45">
        <f>F15*100/[1]Vilniaus!$E$16</f>
        <v>2.0747618016457339</v>
      </c>
      <c r="I15" s="29">
        <v>21001</v>
      </c>
      <c r="J15" s="29">
        <v>16396</v>
      </c>
      <c r="K15" s="45">
        <f>I15*100/[1]Vilniaus!$G$16</f>
        <v>6.0611570486456845</v>
      </c>
      <c r="L15" s="29" t="s">
        <v>22</v>
      </c>
      <c r="M15" s="29" t="s">
        <v>22</v>
      </c>
      <c r="N15" s="45" t="s">
        <v>22</v>
      </c>
      <c r="O15" s="81">
        <v>2022</v>
      </c>
      <c r="P15" s="76">
        <v>2023</v>
      </c>
      <c r="Q15" s="76">
        <v>2024</v>
      </c>
      <c r="R15" s="34"/>
      <c r="S15" s="34"/>
      <c r="T15" s="34">
        <v>17380</v>
      </c>
      <c r="U15" s="34">
        <v>986</v>
      </c>
      <c r="V15" s="34">
        <v>16396</v>
      </c>
      <c r="W15" s="34"/>
      <c r="X15" s="34"/>
      <c r="Y15" s="34"/>
    </row>
    <row r="16" spans="1:25" x14ac:dyDescent="0.25">
      <c r="A16" s="30"/>
      <c r="B16" s="35" t="s">
        <v>14</v>
      </c>
      <c r="C16" s="36">
        <f>SUM(C14:C15)</f>
        <v>81452</v>
      </c>
      <c r="D16" s="53" t="s">
        <v>36</v>
      </c>
      <c r="E16" s="38">
        <f>C16*100/[1]Vilniaus!$C$17</f>
        <v>4.8489452240401762</v>
      </c>
      <c r="F16" s="36">
        <f>SUM(F15,F7:F13)</f>
        <v>12696</v>
      </c>
      <c r="G16" s="53" t="s">
        <v>38</v>
      </c>
      <c r="H16" s="38">
        <f>F16*100/[1]Vilniaus!$E$17</f>
        <v>3.4041640412382193</v>
      </c>
      <c r="I16" s="36">
        <f>SUM(I14:I15)</f>
        <v>28387</v>
      </c>
      <c r="J16" s="53" t="s">
        <v>39</v>
      </c>
      <c r="K16" s="38">
        <f>I16*100/[1]Vilniaus!$G$17</f>
        <v>5.414111745801665</v>
      </c>
      <c r="L16" s="36">
        <f>SUM(L14:L15)</f>
        <v>40369</v>
      </c>
      <c r="M16" s="53" t="s">
        <v>37</v>
      </c>
      <c r="N16" s="38">
        <f>L16*100/[1]Vilniaus!$I$17</f>
        <v>5.1588589655445629</v>
      </c>
      <c r="O16" s="34">
        <v>85744</v>
      </c>
      <c r="P16" s="34">
        <v>71249</v>
      </c>
      <c r="Q16" s="79">
        <v>81452</v>
      </c>
      <c r="R16" s="34"/>
      <c r="S16" s="34"/>
      <c r="T16" s="76">
        <f>(T13+T15)/8</f>
        <v>6787.625</v>
      </c>
      <c r="U16" s="80">
        <f>(U13+U15)/8</f>
        <v>958.625</v>
      </c>
      <c r="V16" s="76">
        <f>(V13+V15)/24</f>
        <v>866.125</v>
      </c>
      <c r="W16" s="34"/>
      <c r="X16" s="34"/>
      <c r="Y16" s="34"/>
    </row>
    <row r="17" spans="1:26" x14ac:dyDescent="0.25">
      <c r="A17" s="19" t="s">
        <v>29</v>
      </c>
      <c r="B17" s="20"/>
      <c r="C17" s="19"/>
      <c r="D17" s="19"/>
      <c r="E17" s="19"/>
      <c r="F17" s="4"/>
      <c r="G17" s="9"/>
      <c r="H17" s="6"/>
      <c r="I17" s="7"/>
      <c r="J17" s="5"/>
      <c r="K17" s="6"/>
      <c r="L17" s="6"/>
      <c r="M17" s="2"/>
      <c r="N17" s="6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spans="1:26" x14ac:dyDescent="0.25">
      <c r="I18" s="32"/>
      <c r="J18" s="50"/>
      <c r="K18" s="50"/>
      <c r="L18" s="50"/>
      <c r="M18" s="50"/>
      <c r="N18" s="50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50"/>
    </row>
    <row r="19" spans="1:26" x14ac:dyDescent="0.25">
      <c r="I19" s="32"/>
      <c r="J19" s="56"/>
      <c r="K19" s="68"/>
      <c r="L19" s="68"/>
      <c r="M19" s="68"/>
      <c r="N19" s="68"/>
      <c r="O19" s="82"/>
      <c r="P19" s="34"/>
      <c r="Q19" s="76"/>
      <c r="R19" s="76"/>
      <c r="S19" s="76"/>
      <c r="T19" s="76"/>
      <c r="U19" s="34"/>
      <c r="V19" s="34"/>
      <c r="W19" s="34"/>
      <c r="X19" s="34"/>
      <c r="Y19" s="34"/>
      <c r="Z19" s="50"/>
    </row>
    <row r="20" spans="1:26" x14ac:dyDescent="0.25">
      <c r="I20" s="32"/>
      <c r="J20" s="56"/>
      <c r="K20" s="61"/>
      <c r="L20" s="55"/>
      <c r="M20" s="55"/>
      <c r="N20" s="55"/>
      <c r="O20" s="56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I21" s="32"/>
      <c r="J21" s="56"/>
      <c r="K21" s="55"/>
      <c r="L21" s="55"/>
      <c r="M21" s="55"/>
      <c r="N21" s="55"/>
      <c r="O21" s="56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x14ac:dyDescent="0.25">
      <c r="I22" s="32"/>
      <c r="J22" s="56"/>
      <c r="K22" s="55"/>
      <c r="L22" s="55"/>
      <c r="M22" s="55"/>
      <c r="N22" s="55"/>
      <c r="O22" s="56"/>
      <c r="P22" s="50"/>
      <c r="Q22" s="69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I23" s="32"/>
      <c r="J23" s="56"/>
      <c r="K23" s="55"/>
      <c r="L23" s="55"/>
      <c r="M23" s="55"/>
      <c r="N23" s="55"/>
      <c r="O23" s="56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I24" s="32"/>
      <c r="J24" s="56"/>
      <c r="K24" s="55"/>
      <c r="L24" s="55"/>
      <c r="M24" s="55"/>
      <c r="N24" s="55"/>
      <c r="O24" s="56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I25" s="33"/>
      <c r="J25" s="56"/>
      <c r="K25" s="55"/>
      <c r="L25" s="55"/>
      <c r="M25" s="55"/>
      <c r="N25" s="55"/>
      <c r="O25" s="56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x14ac:dyDescent="0.25">
      <c r="I26" s="32"/>
      <c r="J26" s="56"/>
      <c r="K26" s="55"/>
      <c r="L26" s="55"/>
      <c r="M26" s="55"/>
      <c r="N26" s="55"/>
      <c r="O26" s="56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I27" s="32"/>
      <c r="J27" s="56"/>
      <c r="K27" s="68"/>
      <c r="L27" s="68"/>
      <c r="M27" s="70"/>
      <c r="N27" s="70"/>
      <c r="O27" s="56"/>
      <c r="P27" s="50"/>
      <c r="Q27" s="69"/>
      <c r="R27" s="69"/>
      <c r="S27" s="69"/>
      <c r="T27" s="69"/>
      <c r="U27" s="50"/>
      <c r="V27" s="50"/>
      <c r="W27" s="50"/>
      <c r="X27" s="50"/>
      <c r="Y27" s="50"/>
      <c r="Z27" s="50"/>
    </row>
    <row r="28" spans="1:26" x14ac:dyDescent="0.25">
      <c r="I28" s="32"/>
      <c r="J28" s="56"/>
      <c r="K28" s="55"/>
      <c r="L28" s="55"/>
      <c r="M28" s="55"/>
      <c r="N28" s="55"/>
      <c r="O28" s="56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x14ac:dyDescent="0.25">
      <c r="I29" s="32"/>
      <c r="J29" s="56"/>
      <c r="K29" s="68"/>
      <c r="L29" s="68"/>
      <c r="M29" s="68"/>
      <c r="N29" s="56"/>
      <c r="O29" s="56"/>
      <c r="P29" s="50"/>
      <c r="Q29" s="69"/>
      <c r="R29" s="69"/>
      <c r="S29" s="69"/>
      <c r="T29" s="69"/>
      <c r="U29" s="50"/>
      <c r="V29" s="50"/>
      <c r="W29" s="50"/>
      <c r="X29" s="50"/>
      <c r="Y29" s="50"/>
      <c r="Z29" s="50"/>
    </row>
    <row r="30" spans="1:26" x14ac:dyDescent="0.25">
      <c r="I30" s="32"/>
      <c r="J30" s="50"/>
      <c r="K30" s="50"/>
      <c r="L30" s="50"/>
      <c r="M30" s="56"/>
      <c r="N30" s="56"/>
      <c r="O30" s="56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I31" s="32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x14ac:dyDescent="0.25">
      <c r="I32" s="32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2:26" x14ac:dyDescent="0.25">
      <c r="B33" s="24"/>
      <c r="C33" s="24"/>
      <c r="D33" s="54"/>
      <c r="E33" s="24"/>
      <c r="F33" s="24"/>
      <c r="G33" s="24"/>
      <c r="H33" s="24"/>
      <c r="I33" s="24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2:26" x14ac:dyDescent="0.25">
      <c r="B34" s="24"/>
      <c r="C34" s="24"/>
      <c r="D34" s="54"/>
      <c r="E34" s="54"/>
      <c r="F34" s="24"/>
      <c r="G34" s="24"/>
      <c r="H34" s="24"/>
      <c r="I34" s="24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2:26" x14ac:dyDescent="0.25">
      <c r="B35" s="24"/>
      <c r="C35" s="24"/>
      <c r="D35" s="24"/>
      <c r="E35" s="24"/>
      <c r="F35" s="24"/>
      <c r="G35" s="24"/>
      <c r="H35" s="24"/>
      <c r="I35" s="24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2:26" x14ac:dyDescent="0.25">
      <c r="B36" s="24"/>
      <c r="C36" s="24"/>
      <c r="D36" s="24"/>
      <c r="E36" s="24"/>
      <c r="F36" s="24"/>
      <c r="G36" s="24"/>
      <c r="H36" s="24"/>
      <c r="I36" s="24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2:26" x14ac:dyDescent="0.25">
      <c r="B37" s="24"/>
      <c r="C37" s="24"/>
      <c r="D37" s="24"/>
      <c r="E37" s="24"/>
      <c r="F37" s="24"/>
      <c r="G37" s="24"/>
      <c r="H37" s="24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2:26" x14ac:dyDescent="0.25">
      <c r="B38" s="24"/>
      <c r="C38" s="24"/>
      <c r="D38" s="24"/>
      <c r="E38" s="24"/>
      <c r="F38" s="24"/>
      <c r="G38" s="24"/>
      <c r="H38" s="24"/>
    </row>
  </sheetData>
  <mergeCells count="8">
    <mergeCell ref="A14:B14"/>
    <mergeCell ref="A2:N2"/>
    <mergeCell ref="A4:A6"/>
    <mergeCell ref="C4:N4"/>
    <mergeCell ref="C5:E5"/>
    <mergeCell ref="F5:H5"/>
    <mergeCell ref="I5:K5"/>
    <mergeCell ref="L5:N5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topLeftCell="A7" workbookViewId="0">
      <selection activeCell="K36" sqref="K36"/>
    </sheetView>
  </sheetViews>
  <sheetFormatPr defaultRowHeight="15" x14ac:dyDescent="0.25"/>
  <sheetData>
    <row r="3" spans="1:2" x14ac:dyDescent="0.25">
      <c r="A3">
        <v>2012</v>
      </c>
      <c r="B3" s="14">
        <v>48035</v>
      </c>
    </row>
    <row r="4" spans="1:2" x14ac:dyDescent="0.25">
      <c r="A4">
        <v>2013</v>
      </c>
      <c r="B4" s="14">
        <v>40110</v>
      </c>
    </row>
    <row r="5" spans="1:2" x14ac:dyDescent="0.25">
      <c r="A5">
        <v>2014</v>
      </c>
      <c r="B5" s="14">
        <v>43445</v>
      </c>
    </row>
    <row r="11" spans="1:2" x14ac:dyDescent="0.25">
      <c r="A11">
        <v>2012</v>
      </c>
      <c r="B11" s="14">
        <v>94026</v>
      </c>
    </row>
    <row r="12" spans="1:2" x14ac:dyDescent="0.25">
      <c r="A12">
        <v>2013</v>
      </c>
      <c r="B12" s="14">
        <v>107259</v>
      </c>
    </row>
    <row r="13" spans="1:2" x14ac:dyDescent="0.25">
      <c r="A13">
        <v>2014</v>
      </c>
      <c r="B13" s="14">
        <v>107418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Paliukaitė</dc:creator>
  <cp:lastModifiedBy>Audrutė Sadeckienė</cp:lastModifiedBy>
  <cp:lastPrinted>2025-09-09T10:58:43Z</cp:lastPrinted>
  <dcterms:created xsi:type="dcterms:W3CDTF">2014-01-09T08:08:51Z</dcterms:created>
  <dcterms:modified xsi:type="dcterms:W3CDTF">2025-09-09T11:26:04Z</dcterms:modified>
</cp:coreProperties>
</file>