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drute.sadeckiene\OneDrive - AMB LT\Desktop\2024 m\B-2024-įkėlinui\"/>
    </mc:Choice>
  </mc:AlternateContent>
  <bookViews>
    <workbookView xWindow="0" yWindow="0" windowWidth="28800" windowHeight="12330" activeTab="1"/>
  </bookViews>
  <sheets>
    <sheet name="Alytaus" sheetId="1" r:id="rId1"/>
    <sheet name="Vilniaus" sheetId="2" r:id="rId2"/>
    <sheet name="Lapas1" sheetId="3" state="hidden" r:id="rId3"/>
  </sheets>
  <calcPr calcId="162913"/>
</workbook>
</file>

<file path=xl/calcChain.xml><?xml version="1.0" encoding="utf-8"?>
<calcChain xmlns="http://schemas.openxmlformats.org/spreadsheetml/2006/main">
  <c r="I13" i="1" l="1"/>
  <c r="L13" i="1" l="1"/>
  <c r="M15" i="2"/>
  <c r="M13" i="2"/>
  <c r="N13" i="2"/>
  <c r="L13" i="2" l="1"/>
  <c r="L15" i="2"/>
  <c r="P13" i="2"/>
  <c r="M29" i="2"/>
  <c r="O32" i="2" s="1"/>
  <c r="N32" i="2"/>
  <c r="O10" i="1" l="1"/>
  <c r="N10" i="1"/>
  <c r="M11" i="1" l="1"/>
  <c r="M31" i="2" l="1"/>
  <c r="P15" i="2" l="1"/>
  <c r="C15" i="2" l="1"/>
  <c r="C13" i="1" l="1"/>
  <c r="E13" i="1" l="1"/>
  <c r="G13" i="1" l="1"/>
  <c r="F32" i="3" l="1"/>
  <c r="B33" i="3" l="1"/>
  <c r="B34" i="3" s="1"/>
  <c r="I15" i="2" l="1"/>
  <c r="G15" i="2"/>
  <c r="G17" i="2" s="1"/>
  <c r="E15" i="2"/>
  <c r="E17" i="2" s="1"/>
  <c r="C17" i="2"/>
  <c r="I17" i="2" l="1"/>
</calcChain>
</file>

<file path=xl/sharedStrings.xml><?xml version="1.0" encoding="utf-8"?>
<sst xmlns="http://schemas.openxmlformats.org/spreadsheetml/2006/main" count="104" uniqueCount="53">
  <si>
    <t>2.1. ALYTAUS APSKRITIES SAVIVALDYBIŲ VIEŠŲJŲ BIBLIOTEKŲ</t>
  </si>
  <si>
    <t>Eil. Nr.</t>
  </si>
  <si>
    <t>Savivaldybių viešosios bibliotekos</t>
  </si>
  <si>
    <t>VB</t>
  </si>
  <si>
    <t>Iš viso</t>
  </si>
  <si>
    <t>Miesto filialuose</t>
  </si>
  <si>
    <t>Kaimo filialuose</t>
  </si>
  <si>
    <t>Fiz. vnt.</t>
  </si>
  <si>
    <t>Pavad.</t>
  </si>
  <si>
    <t>SVB</t>
  </si>
  <si>
    <t>Alytaus m.</t>
  </si>
  <si>
    <t>x</t>
  </si>
  <si>
    <t>Alytaus r.</t>
  </si>
  <si>
    <t>Druskininkai</t>
  </si>
  <si>
    <t>Lazdijai</t>
  </si>
  <si>
    <t>Varėna</t>
  </si>
  <si>
    <t>Iš viso:</t>
  </si>
  <si>
    <t>*Vidutinis pavadinimų skaičius vienoje SVB.</t>
  </si>
  <si>
    <t>2.1. VILNIAUS APSKRITIES SAVIVALDYBIŲ VIEŠŲJŲ BIBLIOTEKŲ</t>
  </si>
  <si>
    <t>KF pavad.</t>
  </si>
  <si>
    <t>Elektrėnai</t>
  </si>
  <si>
    <t>Šalčininkai</t>
  </si>
  <si>
    <t>Širvintos</t>
  </si>
  <si>
    <t>Švenčionys</t>
  </si>
  <si>
    <t>Trakai</t>
  </si>
  <si>
    <t>Ukmergė</t>
  </si>
  <si>
    <t>Vilniaus r.</t>
  </si>
  <si>
    <t>Vilniaus m.</t>
  </si>
  <si>
    <t xml:space="preserve"> </t>
  </si>
  <si>
    <t>441 tūkst; 39%</t>
  </si>
  <si>
    <t>MF</t>
  </si>
  <si>
    <t>154 tūkst; 14%</t>
  </si>
  <si>
    <t>KM</t>
  </si>
  <si>
    <t>539 tūkst; 48%</t>
  </si>
  <si>
    <t>MF pavad</t>
  </si>
  <si>
    <t>55225*</t>
  </si>
  <si>
    <t>81478*</t>
  </si>
  <si>
    <t>DOKUMENTŲ FONDO BŪKLĖ 2024 M.</t>
  </si>
  <si>
    <t>Fondo dydis 2024 12 31</t>
  </si>
  <si>
    <t>39608*</t>
  </si>
  <si>
    <t>Alyt. pav.</t>
  </si>
  <si>
    <t>Viln. Pav.</t>
  </si>
  <si>
    <t>Fiz. vnt. Alyt.+Viln.</t>
  </si>
  <si>
    <t>29625*</t>
  </si>
  <si>
    <t>29573*</t>
  </si>
  <si>
    <t>16163*</t>
  </si>
  <si>
    <t>15967*</t>
  </si>
  <si>
    <t>1267*</t>
  </si>
  <si>
    <t xml:space="preserve">              </t>
  </si>
  <si>
    <t>2992*</t>
  </si>
  <si>
    <t>84918*</t>
  </si>
  <si>
    <t>10795*</t>
  </si>
  <si>
    <r>
      <t>860746+1679788=</t>
    </r>
    <r>
      <rPr>
        <b/>
        <sz val="11"/>
        <color theme="0"/>
        <rFont val="Calibri"/>
        <family val="2"/>
        <charset val="186"/>
        <scheme val="minor"/>
      </rPr>
      <t>17658134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</si>
</sst>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9" x14ac:knownFonts="1">
    <font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1"/>
      <color theme="5" tint="-0.249977111117893"/>
      <name val="Arial"/>
      <family val="2"/>
      <charset val="186"/>
    </font>
    <font>
      <b/>
      <sz val="10"/>
      <color theme="5" tint="-0.249977111117893"/>
      <name val="Arial"/>
      <family val="2"/>
      <charset val="186"/>
    </font>
    <font>
      <sz val="11"/>
      <color theme="5" tint="-0.249977111117893"/>
      <name val="Arial"/>
      <family val="2"/>
      <charset val="186"/>
    </font>
    <font>
      <sz val="11"/>
      <color rgb="FF8D111A"/>
      <name val="Calibri"/>
      <family val="2"/>
      <charset val="186"/>
      <scheme val="minor"/>
    </font>
    <font>
      <sz val="10"/>
      <color rgb="FF8D111A"/>
      <name val="Arial"/>
      <family val="2"/>
    </font>
    <font>
      <sz val="11"/>
      <color rgb="FF8D111A"/>
      <name val="Arial"/>
      <family val="2"/>
      <charset val="186"/>
    </font>
    <font>
      <sz val="1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5" tint="-0.499984740745262"/>
      <name val="Arial"/>
      <family val="2"/>
      <charset val="186"/>
    </font>
    <font>
      <sz val="10"/>
      <color theme="5" tint="-0.499984740745262"/>
      <name val="Arial"/>
      <family val="2"/>
      <charset val="186"/>
    </font>
    <font>
      <b/>
      <sz val="10"/>
      <color theme="5" tint="-0.499984740745262"/>
      <name val="Arial"/>
      <family val="2"/>
      <charset val="186"/>
    </font>
    <font>
      <sz val="11"/>
      <color theme="5" tint="-0.499984740745262"/>
      <name val="Calibri"/>
      <family val="2"/>
      <charset val="186"/>
      <scheme val="minor"/>
    </font>
    <font>
      <b/>
      <sz val="11"/>
      <color theme="5" tint="-0.499984740745262"/>
      <name val="Arial"/>
      <family val="2"/>
      <charset val="186"/>
    </font>
    <font>
      <b/>
      <sz val="11"/>
      <color theme="5" tint="-0.499984740745262"/>
      <name val="Calibri"/>
      <family val="2"/>
      <charset val="186"/>
      <scheme val="minor"/>
    </font>
    <font>
      <sz val="11"/>
      <color theme="5" tint="-0.499984740745262"/>
      <name val="Arial"/>
      <family val="2"/>
      <charset val="186"/>
    </font>
    <font>
      <sz val="10"/>
      <color theme="5" tint="-0.249977111117893"/>
      <name val="Arial"/>
      <family val="2"/>
      <charset val="186"/>
    </font>
    <font>
      <b/>
      <sz val="11"/>
      <color theme="0"/>
      <name val="Calibri"/>
      <family val="2"/>
      <charset val="186"/>
      <scheme val="minor"/>
    </font>
    <font>
      <sz val="10"/>
      <color theme="5" tint="-0.499984740745262"/>
      <name val="Calibri"/>
      <family val="2"/>
      <charset val="186"/>
      <scheme val="minor"/>
    </font>
    <font>
      <sz val="10"/>
      <color theme="0"/>
      <name val="Arial"/>
      <family val="2"/>
      <charset val="186"/>
    </font>
    <font>
      <b/>
      <sz val="10"/>
      <color theme="0"/>
      <name val="Arial"/>
      <family val="2"/>
      <charset val="186"/>
    </font>
    <font>
      <sz val="11"/>
      <color theme="5" tint="-0.249977111117893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color theme="0"/>
      <name val="Arial"/>
      <family val="2"/>
    </font>
    <font>
      <sz val="10"/>
      <color theme="0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7E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E5"/>
        <bgColor indexed="64"/>
      </patternFill>
    </fill>
    <fill>
      <patternFill patternType="solid">
        <fgColor rgb="FFFFF3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93">
    <xf numFmtId="0" fontId="0" fillId="0" borderId="0" xfId="0"/>
    <xf numFmtId="0" fontId="1" fillId="2" borderId="0" xfId="0" applyFont="1" applyFill="1"/>
    <xf numFmtId="0" fontId="1" fillId="0" borderId="0" xfId="0" applyFont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0" fillId="2" borderId="0" xfId="0" applyFill="1"/>
    <xf numFmtId="0" fontId="6" fillId="2" borderId="0" xfId="0" applyFont="1" applyFill="1"/>
    <xf numFmtId="0" fontId="7" fillId="2" borderId="0" xfId="0" applyFont="1" applyFill="1"/>
    <xf numFmtId="0" fontId="5" fillId="0" borderId="0" xfId="0" applyFont="1"/>
    <xf numFmtId="0" fontId="7" fillId="0" borderId="0" xfId="0" applyFont="1"/>
    <xf numFmtId="0" fontId="10" fillId="2" borderId="0" xfId="0" applyFont="1" applyFill="1"/>
    <xf numFmtId="9" fontId="0" fillId="0" borderId="0" xfId="0" applyNumberFormat="1"/>
    <xf numFmtId="164" fontId="0" fillId="0" borderId="0" xfId="1" applyNumberFormat="1" applyFont="1"/>
    <xf numFmtId="9" fontId="9" fillId="2" borderId="4" xfId="0" applyNumberFormat="1" applyFont="1" applyFill="1" applyBorder="1" applyAlignment="1">
      <alignment horizontal="center"/>
    </xf>
    <xf numFmtId="9" fontId="8" fillId="2" borderId="4" xfId="0" applyNumberFormat="1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15" fillId="2" borderId="0" xfId="0" applyFont="1" applyFill="1"/>
    <xf numFmtId="1" fontId="15" fillId="2" borderId="0" xfId="0" applyNumberFormat="1" applyFont="1" applyFill="1"/>
    <xf numFmtId="0" fontId="18" fillId="2" borderId="0" xfId="0" applyFont="1" applyFill="1"/>
    <xf numFmtId="0" fontId="1" fillId="2" borderId="0" xfId="0" applyFont="1" applyFill="1" applyAlignment="1">
      <alignment wrapText="1"/>
    </xf>
    <xf numFmtId="0" fontId="8" fillId="2" borderId="0" xfId="0" applyFont="1" applyFill="1" applyAlignment="1">
      <alignment wrapText="1"/>
    </xf>
    <xf numFmtId="0" fontId="8" fillId="2" borderId="0" xfId="0" applyFont="1" applyFill="1"/>
    <xf numFmtId="1" fontId="4" fillId="2" borderId="0" xfId="0" applyNumberFormat="1" applyFont="1" applyFill="1"/>
    <xf numFmtId="0" fontId="13" fillId="3" borderId="6" xfId="0" applyFont="1" applyFill="1" applyBorder="1" applyAlignment="1">
      <alignment horizontal="left" vertical="top" wrapText="1"/>
    </xf>
    <xf numFmtId="0" fontId="13" fillId="3" borderId="6" xfId="0" applyFont="1" applyFill="1" applyBorder="1" applyAlignment="1">
      <alignment vertical="top" wrapText="1"/>
    </xf>
    <xf numFmtId="0" fontId="12" fillId="3" borderId="6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9" fillId="3" borderId="6" xfId="0" applyFont="1" applyFill="1" applyBorder="1" applyAlignment="1">
      <alignment horizontal="center"/>
    </xf>
    <xf numFmtId="0" fontId="14" fillId="4" borderId="6" xfId="0" applyFont="1" applyFill="1" applyBorder="1" applyAlignment="1">
      <alignment horizontal="center"/>
    </xf>
    <xf numFmtId="1" fontId="14" fillId="4" borderId="6" xfId="0" applyNumberFormat="1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3" borderId="5" xfId="0" applyFont="1" applyFill="1" applyBorder="1" applyAlignment="1">
      <alignment vertical="top" wrapText="1"/>
    </xf>
    <xf numFmtId="0" fontId="19" fillId="2" borderId="0" xfId="0" applyFont="1" applyFill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9" fillId="2" borderId="0" xfId="0" applyFont="1" applyFill="1" applyBorder="1" applyAlignment="1">
      <alignment horizontal="center"/>
    </xf>
    <xf numFmtId="0" fontId="20" fillId="2" borderId="0" xfId="0" applyFont="1" applyFill="1" applyBorder="1"/>
    <xf numFmtId="0" fontId="19" fillId="2" borderId="0" xfId="0" applyFont="1" applyFill="1" applyBorder="1" applyAlignment="1">
      <alignment horizontal="center"/>
    </xf>
    <xf numFmtId="0" fontId="21" fillId="2" borderId="0" xfId="0" applyFont="1" applyFill="1"/>
    <xf numFmtId="0" fontId="12" fillId="3" borderId="6" xfId="0" applyFont="1" applyFill="1" applyBorder="1" applyAlignment="1">
      <alignment horizontal="center"/>
    </xf>
    <xf numFmtId="0" fontId="14" fillId="4" borderId="6" xfId="0" applyFont="1" applyFill="1" applyBorder="1" applyAlignment="1">
      <alignment horizontal="right"/>
    </xf>
    <xf numFmtId="0" fontId="22" fillId="2" borderId="0" xfId="0" applyFont="1" applyFill="1" applyBorder="1" applyAlignment="1">
      <alignment horizontal="center"/>
    </xf>
    <xf numFmtId="1" fontId="23" fillId="2" borderId="0" xfId="0" applyNumberFormat="1" applyFont="1" applyFill="1" applyBorder="1" applyAlignment="1">
      <alignment horizontal="center"/>
    </xf>
    <xf numFmtId="0" fontId="12" fillId="5" borderId="6" xfId="0" applyFont="1" applyFill="1" applyBorder="1" applyAlignment="1">
      <alignment horizontal="center"/>
    </xf>
    <xf numFmtId="0" fontId="15" fillId="0" borderId="0" xfId="0" applyFont="1"/>
    <xf numFmtId="0" fontId="19" fillId="3" borderId="0" xfId="0" applyFont="1" applyFill="1" applyAlignment="1">
      <alignment horizontal="center"/>
    </xf>
    <xf numFmtId="0" fontId="24" fillId="2" borderId="0" xfId="0" applyFont="1" applyFill="1"/>
    <xf numFmtId="0" fontId="13" fillId="6" borderId="6" xfId="0" applyFont="1" applyFill="1" applyBorder="1" applyAlignment="1">
      <alignment horizontal="center"/>
    </xf>
    <xf numFmtId="0" fontId="13" fillId="5" borderId="5" xfId="0" applyFont="1" applyFill="1" applyBorder="1" applyAlignment="1">
      <alignment horizontal="center"/>
    </xf>
    <xf numFmtId="0" fontId="25" fillId="2" borderId="0" xfId="0" applyFont="1" applyFill="1" applyBorder="1"/>
    <xf numFmtId="0" fontId="0" fillId="2" borderId="0" xfId="0" applyFont="1" applyFill="1"/>
    <xf numFmtId="0" fontId="1" fillId="0" borderId="0" xfId="0" applyFont="1" applyBorder="1"/>
    <xf numFmtId="0" fontId="0" fillId="2" borderId="0" xfId="0" applyFont="1" applyFill="1" applyBorder="1"/>
    <xf numFmtId="0" fontId="26" fillId="2" borderId="0" xfId="0" applyFont="1" applyFill="1" applyAlignment="1">
      <alignment horizontal="center"/>
    </xf>
    <xf numFmtId="0" fontId="26" fillId="2" borderId="0" xfId="0" applyFont="1" applyFill="1" applyBorder="1" applyAlignment="1">
      <alignment horizontal="center"/>
    </xf>
    <xf numFmtId="0" fontId="26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19" fillId="5" borderId="6" xfId="0" applyFont="1" applyFill="1" applyBorder="1" applyAlignment="1">
      <alignment horizontal="center"/>
    </xf>
    <xf numFmtId="0" fontId="27" fillId="2" borderId="0" xfId="0" applyFont="1" applyFill="1"/>
    <xf numFmtId="0" fontId="2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3" fillId="2" borderId="0" xfId="0" applyFont="1" applyFill="1" applyBorder="1" applyAlignment="1">
      <alignment horizontal="center"/>
    </xf>
    <xf numFmtId="0" fontId="20" fillId="2" borderId="0" xfId="0" applyFont="1" applyFill="1"/>
    <xf numFmtId="0" fontId="20" fillId="2" borderId="0" xfId="0" applyFont="1" applyFill="1" applyAlignment="1">
      <alignment horizontal="center"/>
    </xf>
    <xf numFmtId="1" fontId="23" fillId="2" borderId="0" xfId="0" applyNumberFormat="1" applyFont="1" applyFill="1" applyAlignment="1">
      <alignment horizontal="center"/>
    </xf>
    <xf numFmtId="1" fontId="1" fillId="2" borderId="0" xfId="0" applyNumberFormat="1" applyFont="1" applyFill="1"/>
    <xf numFmtId="0" fontId="20" fillId="2" borderId="0" xfId="0" applyFont="1" applyFill="1" applyAlignment="1">
      <alignment horizontal="right"/>
    </xf>
    <xf numFmtId="0" fontId="20" fillId="0" borderId="0" xfId="0" applyFont="1"/>
    <xf numFmtId="0" fontId="28" fillId="2" borderId="0" xfId="0" applyFont="1" applyFill="1"/>
    <xf numFmtId="0" fontId="26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 wrapText="1"/>
    </xf>
    <xf numFmtId="0" fontId="14" fillId="2" borderId="0" xfId="0" applyFont="1" applyFill="1" applyAlignment="1">
      <alignment horizontal="center"/>
    </xf>
    <xf numFmtId="0" fontId="12" fillId="3" borderId="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wrapText="1"/>
    </xf>
    <xf numFmtId="0" fontId="12" fillId="3" borderId="6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wrapText="1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center" wrapText="1"/>
    </xf>
    <xf numFmtId="0" fontId="12" fillId="3" borderId="7" xfId="0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2E5"/>
      <color rgb="FFFFF7EF"/>
      <color rgb="FF8D111A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Alytaus apskrities bibliotek</a:t>
            </a: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ų dokumentų</a:t>
            </a:r>
            <a:r>
              <a:rPr lang="en-US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 fon</a:t>
            </a: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do pasiskirstymas padaliniuose</a:t>
            </a:r>
            <a:endParaRPr lang="en-US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2030555555555555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8611111111111112E-2"/>
          <c:y val="0.25454250510352877"/>
          <c:w val="0.87777777777777788"/>
          <c:h val="0.6445261009040537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414-40BD-AF0B-3836991F2C0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414-40BD-AF0B-3836991F2C09}"/>
              </c:ext>
            </c:extLst>
          </c:dPt>
          <c:dPt>
            <c:idx val="2"/>
            <c:bubble3D val="0"/>
            <c:spPr>
              <a:solidFill>
                <a:schemeClr val="accent2">
                  <a:tint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414-40BD-AF0B-3836991F2C09}"/>
              </c:ext>
            </c:extLst>
          </c:dPt>
          <c:dLbls>
            <c:dLbl>
              <c:idx val="0"/>
              <c:layout>
                <c:manualLayout>
                  <c:x val="-0.23318241469816273"/>
                  <c:y val="5.6736293379994168E-2"/>
                </c:manualLayout>
              </c:layout>
              <c:tx>
                <c:rich>
                  <a:bodyPr/>
                  <a:lstStyle/>
                  <a:p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
VB</a:t>
                    </a:r>
                  </a:p>
                  <a:p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385 tūkst.
45 %</a:t>
                    </a:r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414-40BD-AF0B-3836991F2C09}"/>
                </c:ext>
              </c:extLst>
            </c:dLbl>
            <c:dLbl>
              <c:idx val="1"/>
              <c:layout>
                <c:manualLayout>
                  <c:x val="8.3945538057742769E-2"/>
                  <c:y val="-0.2825925925925926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 sz="900" b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
Miesto fil.</a:t>
                    </a:r>
                  </a:p>
                  <a:p>
                    <a:pPr>
                      <a:defRPr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r>
                      <a:rPr lang="en-US" sz="900" b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132 tūkst.
15 %</a:t>
                    </a:r>
                    <a:endParaRPr lang="en-US" sz="900" b="0" baseline="0"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93751093613298"/>
                      <c:h val="0.325370370370370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414-40BD-AF0B-3836991F2C09}"/>
                </c:ext>
              </c:extLst>
            </c:dLbl>
            <c:dLbl>
              <c:idx val="2"/>
              <c:layout>
                <c:manualLayout>
                  <c:x val="0.1201056430446194"/>
                  <c:y val="0.11979294254884802"/>
                </c:manualLayout>
              </c:layout>
              <c:tx>
                <c:rich>
                  <a:bodyPr/>
                  <a:lstStyle/>
                  <a:p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
Kaimo fil.</a:t>
                    </a:r>
                  </a:p>
                  <a:p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343 tūkst.
40 %</a:t>
                    </a:r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414-40BD-AF0B-3836991F2C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(Alytaus!$E$6,Alytaus!$G$6,Alytaus!$I$6)</c:f>
              <c:strCache>
                <c:ptCount val="3"/>
                <c:pt idx="0">
                  <c:v>VB</c:v>
                </c:pt>
                <c:pt idx="1">
                  <c:v>Miesto filialuose</c:v>
                </c:pt>
                <c:pt idx="2">
                  <c:v>Kaimo filialuose</c:v>
                </c:pt>
              </c:strCache>
            </c:strRef>
          </c:cat>
          <c:val>
            <c:numRef>
              <c:f>(Alytaus!$E$13,Alytaus!$G$13,Alytaus!$I$13)</c:f>
              <c:numCache>
                <c:formatCode>General</c:formatCode>
                <c:ptCount val="3"/>
                <c:pt idx="0">
                  <c:v>385231</c:v>
                </c:pt>
                <c:pt idx="1">
                  <c:v>133266</c:v>
                </c:pt>
                <c:pt idx="2">
                  <c:v>342249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414-40BD-AF0B-3836991F2C0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100" b="1">
                <a:latin typeface="Arial" panose="020B0604020202020204" pitchFamily="34" charset="0"/>
                <a:cs typeface="Arial" panose="020B0604020202020204" pitchFamily="34" charset="0"/>
              </a:rPr>
              <a:t>Vilniaus</a:t>
            </a:r>
            <a:r>
              <a:rPr lang="en-US" sz="1100" b="1">
                <a:latin typeface="Arial" panose="020B0604020202020204" pitchFamily="34" charset="0"/>
                <a:cs typeface="Arial" panose="020B0604020202020204" pitchFamily="34" charset="0"/>
              </a:rPr>
              <a:t> apskrities bibliotek</a:t>
            </a:r>
            <a:r>
              <a:rPr lang="lt-LT" sz="1100" b="1">
                <a:latin typeface="Arial" panose="020B0604020202020204" pitchFamily="34" charset="0"/>
                <a:cs typeface="Arial" panose="020B0604020202020204" pitchFamily="34" charset="0"/>
              </a:rPr>
              <a:t>ų dokumentų</a:t>
            </a:r>
            <a:r>
              <a:rPr lang="en-US" sz="1100" b="1">
                <a:latin typeface="Arial" panose="020B0604020202020204" pitchFamily="34" charset="0"/>
                <a:cs typeface="Arial" panose="020B0604020202020204" pitchFamily="34" charset="0"/>
              </a:rPr>
              <a:t> fon</a:t>
            </a:r>
            <a:r>
              <a:rPr lang="lt-LT" sz="1100" b="1">
                <a:latin typeface="Arial" panose="020B0604020202020204" pitchFamily="34" charset="0"/>
                <a:cs typeface="Arial" panose="020B0604020202020204" pitchFamily="34" charset="0"/>
              </a:rPr>
              <a:t>do pasiskirstymas padaliniuose</a:t>
            </a:r>
            <a:endParaRPr lang="en-US" sz="11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68209801820006E-2"/>
          <c:y val="0.24065361621463985"/>
          <c:w val="0.91399775171206199"/>
          <c:h val="0.6861927675707203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E9E-415B-BB42-93977B4D8F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E9E-415B-BB42-93977B4D8F06}"/>
              </c:ext>
            </c:extLst>
          </c:dPt>
          <c:dPt>
            <c:idx val="2"/>
            <c:bubble3D val="0"/>
            <c:spPr>
              <a:solidFill>
                <a:schemeClr val="accent2">
                  <a:tint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E9E-415B-BB42-93977B4D8F06}"/>
              </c:ext>
            </c:extLst>
          </c:dPt>
          <c:dLbls>
            <c:dLbl>
              <c:idx val="0"/>
              <c:layout>
                <c:manualLayout>
                  <c:x val="-0.1836327646544183"/>
                  <c:y val="0.115291994750656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VB</a:t>
                    </a:r>
                  </a:p>
                  <a:p>
                    <a:r>
                      <a:rPr lang="en-US"/>
                      <a:t>373 tūkst.
22 %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E9E-415B-BB42-93977B4D8F06}"/>
                </c:ext>
              </c:extLst>
            </c:dLbl>
            <c:dLbl>
              <c:idx val="1"/>
              <c:layout>
                <c:manualLayout>
                  <c:x val="-0.23480052493438319"/>
                  <c:y val="-0.248427748614756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Miesto fil.</a:t>
                    </a:r>
                  </a:p>
                  <a:p>
                    <a:r>
                      <a:rPr lang="en-US"/>
                      <a:t>524 tūkst.
30 %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E9E-415B-BB42-93977B4D8F06}"/>
                </c:ext>
              </c:extLst>
            </c:dLbl>
            <c:dLbl>
              <c:idx val="2"/>
              <c:layout>
                <c:manualLayout>
                  <c:x val="0.23693613298337707"/>
                  <c:y val="4.7900991542723828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Kaimo fil.</a:t>
                    </a:r>
                  </a:p>
                  <a:p>
                    <a:r>
                      <a:rPr lang="en-US" baseline="0"/>
                      <a:t>783 tūkst.
48 %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E9E-415B-BB42-93977B4D8F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(Vilniaus!$E$6,Vilniaus!$G$6,Vilniaus!$I$6)</c:f>
              <c:strCache>
                <c:ptCount val="3"/>
                <c:pt idx="0">
                  <c:v>VB</c:v>
                </c:pt>
                <c:pt idx="1">
                  <c:v>Miesto filialuose</c:v>
                </c:pt>
                <c:pt idx="2">
                  <c:v>Kaimo filialuose</c:v>
                </c:pt>
              </c:strCache>
            </c:strRef>
          </c:cat>
          <c:val>
            <c:numRef>
              <c:f>(Vilniaus!$E$17,Vilniaus!$G$17,Vilniaus!$I$17)</c:f>
              <c:numCache>
                <c:formatCode>General</c:formatCode>
                <c:ptCount val="3"/>
                <c:pt idx="0">
                  <c:v>372955</c:v>
                </c:pt>
                <c:pt idx="1">
                  <c:v>524315</c:v>
                </c:pt>
                <c:pt idx="2">
                  <c:v>782518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E9E-415B-BB42-93977B4D8F0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Alytaus apskrities bibliotek</a:t>
            </a:r>
            <a:r>
              <a:rPr lang="lt-LT" b="1">
                <a:solidFill>
                  <a:schemeClr val="tx1"/>
                </a:solidFill>
              </a:rPr>
              <a:t>ų dokumentų</a:t>
            </a:r>
            <a:r>
              <a:rPr lang="en-US" b="1">
                <a:solidFill>
                  <a:schemeClr val="tx1"/>
                </a:solidFill>
              </a:rPr>
              <a:t> fon</a:t>
            </a:r>
            <a:r>
              <a:rPr lang="lt-LT" b="1">
                <a:solidFill>
                  <a:schemeClr val="tx1"/>
                </a:solidFill>
              </a:rPr>
              <a:t>do pasiskirstymas padaliniuose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4049305555555573E-2"/>
          <c:y val="0.25492407407407408"/>
          <c:w val="0.863527551942186"/>
          <c:h val="0.6346359649122805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36A-4B99-86EA-CFF5635FFF8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36A-4B99-86EA-CFF5635FFF80}"/>
              </c:ext>
            </c:extLst>
          </c:dPt>
          <c:dPt>
            <c:idx val="2"/>
            <c:bubble3D val="0"/>
            <c:spPr>
              <a:solidFill>
                <a:schemeClr val="accent2">
                  <a:tint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36A-4B99-86EA-CFF5635FFF80}"/>
              </c:ext>
            </c:extLst>
          </c:dPt>
          <c:dLbls>
            <c:dLbl>
              <c:idx val="0"/>
              <c:layout>
                <c:manualLayout>
                  <c:x val="-0.18724027777777777"/>
                  <c:y val="7.9090370370370366E-2"/>
                </c:manualLayout>
              </c:layout>
              <c:tx>
                <c:rich>
                  <a:bodyPr/>
                  <a:lstStyle/>
                  <a:p>
                    <a:r>
                      <a:rPr lang="en-US" sz="1050" b="1">
                        <a:solidFill>
                          <a:schemeClr val="accent6">
                            <a:lumMod val="20000"/>
                            <a:lumOff val="80000"/>
                          </a:schemeClr>
                        </a:solidFill>
                      </a:rPr>
                      <a:t>VB;</a:t>
                    </a:r>
                  </a:p>
                  <a:p>
                    <a:r>
                      <a:rPr lang="en-US" sz="1050" b="1">
                        <a:solidFill>
                          <a:schemeClr val="accent6">
                            <a:lumMod val="20000"/>
                            <a:lumOff val="80000"/>
                          </a:schemeClr>
                        </a:solidFill>
                      </a:rPr>
                      <a:t>441 tūkst;  39%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6A-4B99-86EA-CFF5635FFF80}"/>
                </c:ext>
              </c:extLst>
            </c:dLbl>
            <c:dLbl>
              <c:idx val="1"/>
              <c:layout>
                <c:manualLayout>
                  <c:x val="-0.13655578139114724"/>
                  <c:y val="-0.2312938596491228"/>
                </c:manualLayout>
              </c:layout>
              <c:tx>
                <c:rich>
                  <a:bodyPr/>
                  <a:lstStyle/>
                  <a:p>
                    <a:r>
                      <a:rPr lang="en-US" sz="1050" b="1">
                        <a:solidFill>
                          <a:schemeClr val="accent6">
                            <a:lumMod val="20000"/>
                            <a:lumOff val="80000"/>
                          </a:schemeClr>
                        </a:solidFill>
                      </a:rPr>
                      <a:t>Miesto</a:t>
                    </a:r>
                    <a:r>
                      <a:rPr lang="en-US" sz="1050" b="1" baseline="0">
                        <a:solidFill>
                          <a:schemeClr val="accent6">
                            <a:lumMod val="20000"/>
                            <a:lumOff val="80000"/>
                          </a:schemeClr>
                        </a:solidFill>
                      </a:rPr>
                      <a:t> fil.;</a:t>
                    </a:r>
                  </a:p>
                  <a:p>
                    <a:r>
                      <a:rPr lang="en-US" sz="1050" b="1" baseline="0">
                        <a:solidFill>
                          <a:schemeClr val="accent6">
                            <a:lumMod val="20000"/>
                            <a:lumOff val="80000"/>
                          </a:schemeClr>
                        </a:solidFill>
                      </a:rPr>
                      <a:t>154 tūkst.</a:t>
                    </a:r>
                  </a:p>
                  <a:p>
                    <a:r>
                      <a:rPr lang="en-US" sz="1050" b="1" baseline="0">
                        <a:solidFill>
                          <a:schemeClr val="accent6">
                            <a:lumMod val="20000"/>
                            <a:lumOff val="80000"/>
                          </a:schemeClr>
                        </a:solidFill>
                      </a:rPr>
                      <a:t>14%</a:t>
                    </a:r>
                    <a:endParaRPr lang="en-US" sz="1050" b="1">
                      <a:solidFill>
                        <a:schemeClr val="accent6">
                          <a:lumMod val="20000"/>
                          <a:lumOff val="8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6A-4B99-86EA-CFF5635FFF80}"/>
                </c:ext>
              </c:extLst>
            </c:dLbl>
            <c:dLbl>
              <c:idx val="2"/>
              <c:layout>
                <c:manualLayout>
                  <c:x val="0.22814370078740157"/>
                  <c:y val="4.5972951297754444E-2"/>
                </c:manualLayout>
              </c:layout>
              <c:tx>
                <c:rich>
                  <a:bodyPr/>
                  <a:lstStyle/>
                  <a:p>
                    <a:r>
                      <a:rPr lang="en-US" sz="1050" b="1">
                        <a:solidFill>
                          <a:schemeClr val="tx1"/>
                        </a:solidFill>
                      </a:rPr>
                      <a:t>Kaimo</a:t>
                    </a:r>
                    <a:r>
                      <a:rPr lang="en-US" sz="1050" b="1" baseline="0">
                        <a:solidFill>
                          <a:schemeClr val="tx1"/>
                        </a:solidFill>
                      </a:rPr>
                      <a:t> fil.;</a:t>
                    </a:r>
                    <a:endParaRPr lang="en-US" sz="1050" b="1">
                      <a:solidFill>
                        <a:schemeClr val="tx1"/>
                      </a:solidFill>
                    </a:endParaRPr>
                  </a:p>
                  <a:p>
                    <a:r>
                      <a:rPr lang="en-US" sz="1050" b="1">
                        <a:solidFill>
                          <a:schemeClr val="tx1"/>
                        </a:solidFill>
                      </a:rPr>
                      <a:t>539 tūkst.;</a:t>
                    </a:r>
                  </a:p>
                  <a:p>
                    <a:r>
                      <a:rPr lang="en-US" sz="1050" b="1">
                        <a:solidFill>
                          <a:schemeClr val="tx1"/>
                        </a:solidFill>
                      </a:rPr>
                      <a:t>48%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6A-4B99-86EA-CFF5635FFF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Lapas1!$A$13:$A$15</c:f>
              <c:strCache>
                <c:ptCount val="3"/>
                <c:pt idx="0">
                  <c:v>VB</c:v>
                </c:pt>
                <c:pt idx="1">
                  <c:v>MF</c:v>
                </c:pt>
                <c:pt idx="2">
                  <c:v>KM</c:v>
                </c:pt>
              </c:strCache>
            </c:strRef>
          </c:cat>
          <c:val>
            <c:numRef>
              <c:f>Lapas1!$B$13:$B$15</c:f>
              <c:numCache>
                <c:formatCode>_-* #\ ##0\ _€_-;\-* #\ ##0\ _€_-;_-* "-"??\ _€_-;_-@_-</c:formatCode>
                <c:ptCount val="3"/>
                <c:pt idx="0">
                  <c:v>441</c:v>
                </c:pt>
                <c:pt idx="1">
                  <c:v>154</c:v>
                </c:pt>
                <c:pt idx="2">
                  <c:v>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36A-4B99-86EA-CFF5635FFF8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1" i="0" baseline="0">
                <a:solidFill>
                  <a:schemeClr val="tx1"/>
                </a:solidFill>
                <a:effectLst/>
              </a:rPr>
              <a:t>Vilniaus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 apskrities bibliotek</a:t>
            </a:r>
            <a:r>
              <a:rPr lang="lt-LT" sz="1400" b="1" i="0" baseline="0">
                <a:solidFill>
                  <a:schemeClr val="tx1"/>
                </a:solidFill>
                <a:effectLst/>
              </a:rPr>
              <a:t>ų dokumentų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 fon</a:t>
            </a:r>
            <a:r>
              <a:rPr lang="lt-LT" sz="1400" b="1" i="0" baseline="0">
                <a:solidFill>
                  <a:schemeClr val="tx1"/>
                </a:solidFill>
                <a:effectLst/>
              </a:rPr>
              <a:t>do pasiskirstymas padaliniuose</a:t>
            </a:r>
            <a:endParaRPr lang="lt-LT" sz="1400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10704177602799649"/>
          <c:y val="5.55555555555555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809964726631393"/>
          <c:y val="0.25444152814231552"/>
          <c:w val="0.81388888888888888"/>
          <c:h val="0.6674595363079615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9EE-4C66-8917-0E4185E9BD5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9EE-4C66-8917-0E4185E9BD52}"/>
              </c:ext>
            </c:extLst>
          </c:dPt>
          <c:dPt>
            <c:idx val="2"/>
            <c:bubble3D val="0"/>
            <c:spPr>
              <a:solidFill>
                <a:schemeClr val="accent2">
                  <a:tint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9EE-4C66-8917-0E4185E9BD52}"/>
              </c:ext>
            </c:extLst>
          </c:dPt>
          <c:dLbls>
            <c:dLbl>
              <c:idx val="0"/>
              <c:layout>
                <c:manualLayout>
                  <c:x val="-0.21253749999999999"/>
                  <c:y val="0.1395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5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chemeClr val="tx1"/>
                        </a:solidFill>
                      </a:rPr>
                      <a:t>VB;</a:t>
                    </a:r>
                  </a:p>
                  <a:p>
                    <a:pPr>
                      <a:defRPr sz="1050" b="1">
                        <a:solidFill>
                          <a:schemeClr val="tx1"/>
                        </a:solidFill>
                      </a:defRPr>
                    </a:pPr>
                    <a:r>
                      <a:rPr lang="en-US">
                        <a:solidFill>
                          <a:schemeClr val="tx1"/>
                        </a:solidFill>
                      </a:rPr>
                      <a:t>431 tūkst.;</a:t>
                    </a:r>
                  </a:p>
                  <a:p>
                    <a:pPr>
                      <a:defRPr sz="1050" b="1">
                        <a:solidFill>
                          <a:schemeClr val="tx1"/>
                        </a:solidFill>
                      </a:defRPr>
                    </a:pPr>
                    <a:fld id="{F0644836-3A6C-4240-94D8-0F12829CFB6D}" type="VALUE">
                      <a:rPr lang="en-US" sz="1100">
                        <a:solidFill>
                          <a:schemeClr val="tx1"/>
                        </a:solidFill>
                      </a:rPr>
                      <a:pPr>
                        <a:defRPr sz="1050" b="1">
                          <a:solidFill>
                            <a:schemeClr val="tx1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281481481481483"/>
                      <c:h val="0.2418055555555555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9EE-4C66-8917-0E4185E9BD52}"/>
                </c:ext>
              </c:extLst>
            </c:dLbl>
            <c:dLbl>
              <c:idx val="1"/>
              <c:layout>
                <c:manualLayout>
                  <c:x val="-0.24906496062992128"/>
                  <c:y val="-0.24752551764362796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accent6">
                            <a:lumMod val="20000"/>
                            <a:lumOff val="80000"/>
                          </a:schemeClr>
                        </a:solidFill>
                      </a:rPr>
                      <a:t>Miesto fil.;</a:t>
                    </a:r>
                  </a:p>
                  <a:p>
                    <a:r>
                      <a:rPr lang="en-US">
                        <a:solidFill>
                          <a:schemeClr val="accent6">
                            <a:lumMod val="20000"/>
                            <a:lumOff val="80000"/>
                          </a:schemeClr>
                        </a:solidFill>
                      </a:rPr>
                      <a:t>703 tūkst.</a:t>
                    </a:r>
                  </a:p>
                  <a:p>
                    <a:fld id="{425CAC12-C76B-49A2-9DBC-5048C51BCB61}" type="VALUE">
                      <a:rPr lang="en-US">
                        <a:solidFill>
                          <a:schemeClr val="accent6">
                            <a:lumMod val="20000"/>
                            <a:lumOff val="80000"/>
                          </a:schemeClr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90833333333333"/>
                      <c:h val="0.251296296296296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9EE-4C66-8917-0E4185E9BD52}"/>
                </c:ext>
              </c:extLst>
            </c:dLbl>
            <c:dLbl>
              <c:idx val="2"/>
              <c:layout>
                <c:manualLayout>
                  <c:x val="0.25030213844797178"/>
                  <c:y val="7.544874599008455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5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50" b="1" i="0" u="none" strike="noStrike" baseline="0">
                        <a:effectLst/>
                      </a:rPr>
                      <a:t>Kaimo fil.;</a:t>
                    </a:r>
                  </a:p>
                  <a:p>
                    <a:pPr>
                      <a:defRPr sz="1050" b="1">
                        <a:solidFill>
                          <a:schemeClr val="tx1"/>
                        </a:solidFill>
                      </a:defRPr>
                    </a:pPr>
                    <a:r>
                      <a:rPr lang="en-US" sz="1050" b="1" i="0" u="none" strike="noStrike" baseline="0">
                        <a:effectLst/>
                      </a:rPr>
                      <a:t>938 tūkst.;</a:t>
                    </a:r>
                  </a:p>
                  <a:p>
                    <a:pPr>
                      <a:defRPr sz="1050" b="1">
                        <a:solidFill>
                          <a:schemeClr val="tx1"/>
                        </a:solidFill>
                      </a:defRPr>
                    </a:pPr>
                    <a:fld id="{5D9F7C3C-C3CE-479A-A103-B454C2B636B5}" type="VALUE">
                      <a:rPr lang="en-US" sz="1100" b="1"/>
                      <a:pPr>
                        <a:defRPr sz="1050" b="1">
                          <a:solidFill>
                            <a:schemeClr val="tx1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294268077601407"/>
                      <c:h val="0.3253703703703703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9EE-4C66-8917-0E4185E9BD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Lapas1!$A$17:$A$19</c:f>
              <c:strCache>
                <c:ptCount val="3"/>
                <c:pt idx="0">
                  <c:v>VB</c:v>
                </c:pt>
                <c:pt idx="1">
                  <c:v>MF</c:v>
                </c:pt>
                <c:pt idx="2">
                  <c:v>KM</c:v>
                </c:pt>
              </c:strCache>
            </c:strRef>
          </c:cat>
          <c:val>
            <c:numRef>
              <c:f>Lapas1!$B$17:$B$19</c:f>
              <c:numCache>
                <c:formatCode>0%</c:formatCode>
                <c:ptCount val="3"/>
                <c:pt idx="0">
                  <c:v>0.21</c:v>
                </c:pt>
                <c:pt idx="1">
                  <c:v>0.34</c:v>
                </c:pt>
                <c:pt idx="2">
                  <c:v>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EE-4C66-8917-0E4185E9BD5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</xdr:colOff>
      <xdr:row>14</xdr:row>
      <xdr:rowOff>159728</xdr:rowOff>
    </xdr:from>
    <xdr:to>
      <xdr:col>7</xdr:col>
      <xdr:colOff>549522</xdr:colOff>
      <xdr:row>29</xdr:row>
      <xdr:rowOff>45428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78215</xdr:rowOff>
    </xdr:from>
    <xdr:to>
      <xdr:col>7</xdr:col>
      <xdr:colOff>547687</xdr:colOff>
      <xdr:row>32</xdr:row>
      <xdr:rowOff>154415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0</xdr:row>
      <xdr:rowOff>52387</xdr:rowOff>
    </xdr:from>
    <xdr:to>
      <xdr:col>11</xdr:col>
      <xdr:colOff>109950</xdr:colOff>
      <xdr:row>14</xdr:row>
      <xdr:rowOff>85387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85725</xdr:colOff>
      <xdr:row>15</xdr:row>
      <xdr:rowOff>42862</xdr:rowOff>
    </xdr:from>
    <xdr:to>
      <xdr:col>11</xdr:col>
      <xdr:colOff>138525</xdr:colOff>
      <xdr:row>29</xdr:row>
      <xdr:rowOff>75862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T41"/>
  <sheetViews>
    <sheetView showGridLines="0" zoomScale="130" zoomScaleNormal="130" workbookViewId="0">
      <selection activeCell="A2" sqref="A2:J2"/>
    </sheetView>
  </sheetViews>
  <sheetFormatPr defaultColWidth="8.85546875" defaultRowHeight="15" x14ac:dyDescent="0.25"/>
  <cols>
    <col min="1" max="1" width="4.7109375" style="6" customWidth="1"/>
    <col min="2" max="2" width="11.140625" style="6" customWidth="1"/>
    <col min="3" max="11" width="8.85546875" style="6"/>
    <col min="12" max="12" width="13.140625" style="6" customWidth="1"/>
    <col min="13" max="15" width="8.85546875" style="6"/>
    <col min="16" max="16" width="8.85546875" style="49"/>
    <col min="17" max="16384" width="8.85546875" style="6"/>
  </cols>
  <sheetData>
    <row r="1" spans="1:20" ht="8.25" customHeight="1" x14ac:dyDescent="0.25"/>
    <row r="2" spans="1:20" x14ac:dyDescent="0.25">
      <c r="A2" s="73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5"/>
      <c r="L2" s="5"/>
    </row>
    <row r="3" spans="1:20" x14ac:dyDescent="0.25">
      <c r="A3" s="75" t="s">
        <v>37</v>
      </c>
      <c r="B3" s="76"/>
      <c r="C3" s="76"/>
      <c r="D3" s="76"/>
      <c r="E3" s="76"/>
      <c r="F3" s="76"/>
      <c r="G3" s="76"/>
      <c r="H3" s="76"/>
      <c r="I3" s="76"/>
      <c r="J3" s="76"/>
      <c r="K3" s="7"/>
      <c r="L3" s="5"/>
    </row>
    <row r="4" spans="1:20" ht="21.75" customHeight="1" x14ac:dyDescent="0.25">
      <c r="A4" s="9"/>
      <c r="B4" s="10"/>
      <c r="C4" s="10"/>
      <c r="D4" s="10"/>
      <c r="E4" s="10"/>
      <c r="F4" s="10"/>
      <c r="G4" s="8"/>
      <c r="H4" s="8"/>
      <c r="I4" s="8"/>
      <c r="J4" s="8"/>
      <c r="K4" s="1"/>
      <c r="L4" s="1"/>
      <c r="M4" s="1"/>
      <c r="N4" s="1"/>
      <c r="O4" s="1"/>
      <c r="P4" s="1"/>
      <c r="Q4" s="19"/>
      <c r="R4" s="19"/>
    </row>
    <row r="5" spans="1:20" x14ac:dyDescent="0.25">
      <c r="A5" s="77" t="s">
        <v>1</v>
      </c>
      <c r="B5" s="78" t="s">
        <v>2</v>
      </c>
      <c r="C5" s="79" t="s">
        <v>38</v>
      </c>
      <c r="D5" s="79"/>
      <c r="E5" s="79"/>
      <c r="F5" s="79"/>
      <c r="G5" s="79"/>
      <c r="H5" s="79"/>
      <c r="I5" s="79"/>
      <c r="J5" s="79"/>
      <c r="K5" s="1"/>
      <c r="L5" s="1"/>
      <c r="M5" s="1" t="s">
        <v>3</v>
      </c>
      <c r="N5" s="62"/>
      <c r="O5" s="1"/>
      <c r="P5" s="1"/>
      <c r="Q5" s="19"/>
      <c r="R5" s="19"/>
    </row>
    <row r="6" spans="1:20" x14ac:dyDescent="0.25">
      <c r="A6" s="77"/>
      <c r="B6" s="78"/>
      <c r="C6" s="79" t="s">
        <v>4</v>
      </c>
      <c r="D6" s="79"/>
      <c r="E6" s="79" t="s">
        <v>3</v>
      </c>
      <c r="F6" s="79"/>
      <c r="G6" s="79" t="s">
        <v>5</v>
      </c>
      <c r="H6" s="79"/>
      <c r="I6" s="79" t="s">
        <v>6</v>
      </c>
      <c r="J6" s="79"/>
      <c r="K6" s="1"/>
      <c r="L6" s="1"/>
      <c r="M6" s="62">
        <v>48910</v>
      </c>
      <c r="N6" s="44">
        <v>29523</v>
      </c>
      <c r="O6" s="44">
        <v>137566</v>
      </c>
      <c r="P6" s="1"/>
      <c r="Q6" s="19"/>
      <c r="R6" s="19"/>
      <c r="S6" s="35"/>
      <c r="T6" s="35"/>
    </row>
    <row r="7" spans="1:20" x14ac:dyDescent="0.25">
      <c r="A7" s="77"/>
      <c r="B7" s="78"/>
      <c r="C7" s="42" t="s">
        <v>7</v>
      </c>
      <c r="D7" s="42" t="s">
        <v>8</v>
      </c>
      <c r="E7" s="42" t="s">
        <v>7</v>
      </c>
      <c r="F7" s="42" t="s">
        <v>8</v>
      </c>
      <c r="G7" s="42" t="s">
        <v>7</v>
      </c>
      <c r="H7" s="42" t="s">
        <v>8</v>
      </c>
      <c r="I7" s="42" t="s">
        <v>7</v>
      </c>
      <c r="J7" s="42" t="s">
        <v>8</v>
      </c>
      <c r="K7" s="1"/>
      <c r="L7" s="1" t="s">
        <v>9</v>
      </c>
      <c r="M7" s="62">
        <v>24719</v>
      </c>
      <c r="N7" s="44">
        <v>36220</v>
      </c>
      <c r="O7" s="44">
        <v>15300</v>
      </c>
      <c r="P7" s="1"/>
      <c r="Q7" s="19"/>
      <c r="R7" s="19"/>
      <c r="S7" s="35"/>
      <c r="T7" s="35"/>
    </row>
    <row r="8" spans="1:20" x14ac:dyDescent="0.25">
      <c r="A8" s="16">
        <v>1</v>
      </c>
      <c r="B8" s="26" t="s">
        <v>10</v>
      </c>
      <c r="C8" s="48">
        <v>150436</v>
      </c>
      <c r="D8" s="30">
        <v>58383</v>
      </c>
      <c r="E8" s="30">
        <v>89688</v>
      </c>
      <c r="F8" s="30">
        <v>48910</v>
      </c>
      <c r="G8" s="30">
        <v>60748</v>
      </c>
      <c r="H8" s="30">
        <v>29523</v>
      </c>
      <c r="I8" s="30" t="s">
        <v>11</v>
      </c>
      <c r="J8" s="30" t="s">
        <v>11</v>
      </c>
      <c r="K8" s="62"/>
      <c r="L8" s="62">
        <v>58383</v>
      </c>
      <c r="M8" s="62">
        <v>47028</v>
      </c>
      <c r="N8" s="44">
        <v>7539</v>
      </c>
      <c r="O8" s="44">
        <v>48163</v>
      </c>
      <c r="P8" s="1"/>
      <c r="Q8" s="19"/>
      <c r="R8" s="19"/>
      <c r="S8" s="35"/>
      <c r="T8" s="35"/>
    </row>
    <row r="9" spans="1:20" x14ac:dyDescent="0.25">
      <c r="A9" s="16">
        <v>2</v>
      </c>
      <c r="B9" s="27" t="s">
        <v>12</v>
      </c>
      <c r="C9" s="30">
        <v>281558</v>
      </c>
      <c r="D9" s="60">
        <v>198505</v>
      </c>
      <c r="E9" s="30">
        <v>64191</v>
      </c>
      <c r="F9" s="30">
        <v>24719</v>
      </c>
      <c r="G9" s="30">
        <v>44003</v>
      </c>
      <c r="H9" s="30">
        <v>36220</v>
      </c>
      <c r="I9" s="30">
        <v>173364</v>
      </c>
      <c r="J9" s="30">
        <v>137566</v>
      </c>
      <c r="K9" s="63"/>
      <c r="L9" s="62">
        <v>198505</v>
      </c>
      <c r="M9" s="62">
        <v>34770</v>
      </c>
      <c r="N9" s="44">
        <v>2285</v>
      </c>
      <c r="O9" s="44">
        <v>5406</v>
      </c>
      <c r="P9" s="1"/>
      <c r="Q9" s="19"/>
      <c r="R9" s="19"/>
      <c r="S9" s="35"/>
      <c r="T9" s="35"/>
    </row>
    <row r="10" spans="1:20" customFormat="1" x14ac:dyDescent="0.25">
      <c r="A10" s="16">
        <v>3</v>
      </c>
      <c r="B10" s="27" t="s">
        <v>13</v>
      </c>
      <c r="C10" s="30">
        <v>163562</v>
      </c>
      <c r="D10" s="30">
        <v>69867</v>
      </c>
      <c r="E10" s="30">
        <v>123267</v>
      </c>
      <c r="F10" s="30">
        <v>47028</v>
      </c>
      <c r="G10" s="30">
        <v>16626</v>
      </c>
      <c r="H10" s="30">
        <v>7539</v>
      </c>
      <c r="I10" s="30">
        <v>23669</v>
      </c>
      <c r="J10" s="30">
        <v>15300</v>
      </c>
      <c r="K10" s="63"/>
      <c r="L10" s="62">
        <v>69867</v>
      </c>
      <c r="M10" s="62">
        <v>42615</v>
      </c>
      <c r="N10" s="65">
        <f>SUM(N6:N9)/7</f>
        <v>10795.285714285714</v>
      </c>
      <c r="O10" s="65">
        <f>SUM(O6:O9)/69</f>
        <v>2991.8115942028985</v>
      </c>
      <c r="P10" s="65"/>
      <c r="Q10" s="19"/>
      <c r="R10" s="47"/>
      <c r="T10" s="6"/>
    </row>
    <row r="11" spans="1:20" x14ac:dyDescent="0.25">
      <c r="A11" s="16">
        <v>4</v>
      </c>
      <c r="B11" s="27" t="s">
        <v>14</v>
      </c>
      <c r="C11" s="30">
        <v>135268</v>
      </c>
      <c r="D11" s="30">
        <v>85218</v>
      </c>
      <c r="E11" s="30">
        <v>49149</v>
      </c>
      <c r="F11" s="30">
        <v>34770</v>
      </c>
      <c r="G11" s="30">
        <v>11889</v>
      </c>
      <c r="H11" s="30">
        <v>2285</v>
      </c>
      <c r="I11" s="30">
        <v>74230</v>
      </c>
      <c r="J11" s="30">
        <v>48163</v>
      </c>
      <c r="K11" s="63"/>
      <c r="L11" s="62">
        <v>85218</v>
      </c>
      <c r="M11" s="65">
        <f>SUM(M6:M10)/5</f>
        <v>39608.400000000001</v>
      </c>
      <c r="N11" s="1"/>
      <c r="O11" s="1"/>
      <c r="P11" s="1"/>
      <c r="Q11" s="19"/>
      <c r="R11" s="19"/>
    </row>
    <row r="12" spans="1:20" x14ac:dyDescent="0.25">
      <c r="A12" s="16">
        <v>5</v>
      </c>
      <c r="B12" s="27" t="s">
        <v>15</v>
      </c>
      <c r="C12" s="30">
        <v>129922</v>
      </c>
      <c r="D12" s="30">
        <v>12615</v>
      </c>
      <c r="E12" s="30">
        <v>58936</v>
      </c>
      <c r="F12" s="30">
        <v>42615</v>
      </c>
      <c r="G12" s="30" t="s">
        <v>11</v>
      </c>
      <c r="H12" s="30" t="s">
        <v>11</v>
      </c>
      <c r="I12" s="30">
        <v>70986</v>
      </c>
      <c r="J12" s="30">
        <v>5406</v>
      </c>
      <c r="K12" s="63"/>
      <c r="L12" s="62">
        <v>12615</v>
      </c>
      <c r="M12" s="1"/>
      <c r="N12" s="1"/>
      <c r="O12" s="1"/>
      <c r="P12" s="1"/>
      <c r="Q12" s="19"/>
      <c r="R12" s="19"/>
    </row>
    <row r="13" spans="1:20" x14ac:dyDescent="0.25">
      <c r="A13" s="31"/>
      <c r="B13" s="43" t="s">
        <v>16</v>
      </c>
      <c r="C13" s="31">
        <f>SUM(C8:C12)</f>
        <v>860746</v>
      </c>
      <c r="D13" s="32" t="s">
        <v>50</v>
      </c>
      <c r="E13" s="31">
        <f>SUM(E8:E12)</f>
        <v>385231</v>
      </c>
      <c r="F13" s="32" t="s">
        <v>39</v>
      </c>
      <c r="G13" s="31">
        <f>SUM(G8:G12)</f>
        <v>133266</v>
      </c>
      <c r="H13" s="32" t="s">
        <v>51</v>
      </c>
      <c r="I13" s="31">
        <f>SUM(I8:I12)</f>
        <v>342249</v>
      </c>
      <c r="J13" s="32" t="s">
        <v>49</v>
      </c>
      <c r="K13" s="63"/>
      <c r="L13" s="70">
        <f>SUM(L8:L12)/5</f>
        <v>84917.6</v>
      </c>
      <c r="M13" s="1"/>
      <c r="N13" s="1"/>
      <c r="O13" s="1"/>
      <c r="P13" s="1"/>
      <c r="Q13" s="19"/>
      <c r="R13" s="19"/>
    </row>
    <row r="14" spans="1:20" s="11" customFormat="1" ht="12.75" x14ac:dyDescent="0.2">
      <c r="A14" s="17" t="s">
        <v>17</v>
      </c>
      <c r="B14" s="17"/>
      <c r="C14" s="18"/>
      <c r="D14" s="17"/>
      <c r="E14" s="17"/>
      <c r="F14" s="18"/>
      <c r="G14" s="17"/>
      <c r="H14" s="17"/>
      <c r="I14" s="17"/>
      <c r="J14" s="17"/>
      <c r="K14" s="71"/>
      <c r="L14" s="71"/>
      <c r="M14" s="62"/>
      <c r="N14" s="71"/>
      <c r="O14" s="71"/>
      <c r="P14" s="71"/>
      <c r="Q14" s="41"/>
      <c r="R14" s="41"/>
    </row>
    <row r="15" spans="1:20" x14ac:dyDescent="0.25">
      <c r="A15" s="19"/>
      <c r="B15" s="19"/>
      <c r="C15" s="19"/>
      <c r="D15" s="20"/>
      <c r="E15" s="19"/>
      <c r="F15" s="20"/>
      <c r="G15" s="19"/>
      <c r="H15" s="20"/>
      <c r="I15" s="19"/>
      <c r="J15" s="19"/>
      <c r="K15" s="1"/>
      <c r="L15" s="1"/>
      <c r="M15" s="1"/>
      <c r="N15" s="1"/>
      <c r="O15" s="1"/>
      <c r="P15" s="1"/>
      <c r="Q15" s="19"/>
      <c r="R15" s="19"/>
    </row>
    <row r="16" spans="1:20" x14ac:dyDescent="0.25">
      <c r="J16" s="24"/>
      <c r="K16" s="1"/>
      <c r="L16" s="37"/>
      <c r="M16" s="37"/>
      <c r="N16" s="37"/>
      <c r="O16" s="37"/>
      <c r="P16" s="1"/>
      <c r="Q16" s="19"/>
      <c r="R16" s="19"/>
    </row>
    <row r="17" spans="1:18" x14ac:dyDescent="0.25">
      <c r="J17" s="24"/>
      <c r="K17" s="1"/>
      <c r="L17" s="44"/>
      <c r="M17" s="44"/>
      <c r="N17" s="44"/>
      <c r="O17" s="44"/>
      <c r="P17" s="1"/>
      <c r="Q17" s="1"/>
      <c r="R17" s="24"/>
    </row>
    <row r="18" spans="1:18" x14ac:dyDescent="0.25">
      <c r="J18" s="24"/>
      <c r="K18" s="37"/>
      <c r="L18" s="44"/>
      <c r="M18" s="37"/>
      <c r="N18" s="44"/>
      <c r="O18" s="44"/>
      <c r="P18" s="1"/>
      <c r="Q18" s="1"/>
    </row>
    <row r="19" spans="1:18" x14ac:dyDescent="0.25">
      <c r="J19" s="24"/>
      <c r="K19" s="72"/>
      <c r="L19" s="72"/>
      <c r="M19" s="72"/>
      <c r="N19" s="40"/>
      <c r="O19" s="40"/>
      <c r="Q19" s="1"/>
    </row>
    <row r="20" spans="1:18" x14ac:dyDescent="0.25">
      <c r="J20" s="24"/>
      <c r="K20" s="59"/>
      <c r="L20" s="58"/>
      <c r="M20" s="58"/>
      <c r="N20" s="40"/>
      <c r="O20" s="40"/>
      <c r="Q20" s="1"/>
    </row>
    <row r="21" spans="1:18" x14ac:dyDescent="0.25">
      <c r="J21" s="24"/>
      <c r="K21" s="24"/>
      <c r="L21" s="57"/>
      <c r="M21" s="57"/>
      <c r="N21" s="36"/>
      <c r="O21" s="38"/>
      <c r="Q21" s="1"/>
      <c r="R21" s="6" t="s">
        <v>48</v>
      </c>
    </row>
    <row r="22" spans="1:18" x14ac:dyDescent="0.25">
      <c r="J22" s="24"/>
      <c r="K22" s="24"/>
      <c r="L22" s="57"/>
      <c r="M22" s="57"/>
      <c r="N22" s="39"/>
      <c r="O22" s="38"/>
      <c r="Q22" s="1"/>
    </row>
    <row r="23" spans="1:18" x14ac:dyDescent="0.25">
      <c r="J23" s="24"/>
      <c r="K23" s="24"/>
      <c r="L23" s="55"/>
      <c r="M23" s="55"/>
      <c r="N23" s="37"/>
      <c r="O23" s="38"/>
      <c r="Q23" s="1"/>
    </row>
    <row r="24" spans="1:18" x14ac:dyDescent="0.25">
      <c r="J24" s="24"/>
      <c r="K24" s="24"/>
      <c r="L24" s="1"/>
      <c r="M24" s="1"/>
      <c r="N24" s="1"/>
      <c r="O24" s="29"/>
      <c r="Q24" s="1"/>
    </row>
    <row r="25" spans="1:18" x14ac:dyDescent="0.25">
      <c r="J25" s="24"/>
      <c r="K25" s="24"/>
      <c r="L25" s="1"/>
      <c r="M25" s="1"/>
      <c r="N25" s="1"/>
      <c r="O25" s="24"/>
      <c r="Q25" s="1"/>
    </row>
    <row r="26" spans="1:18" x14ac:dyDescent="0.25">
      <c r="J26" s="24"/>
      <c r="K26" s="24"/>
      <c r="L26" s="1"/>
      <c r="M26" s="1"/>
      <c r="N26" s="1"/>
      <c r="O26" s="1"/>
      <c r="Q26" s="1"/>
    </row>
    <row r="27" spans="1:18" x14ac:dyDescent="0.25">
      <c r="J27" s="24"/>
      <c r="K27" s="24"/>
      <c r="L27" s="24"/>
      <c r="M27" s="24"/>
      <c r="N27" s="24"/>
      <c r="O27" s="24"/>
    </row>
    <row r="28" spans="1:18" x14ac:dyDescent="0.25">
      <c r="J28" s="24"/>
      <c r="K28" s="24"/>
      <c r="L28" s="24"/>
      <c r="M28" s="24"/>
      <c r="N28" s="24"/>
      <c r="O28" s="24"/>
    </row>
    <row r="29" spans="1:18" x14ac:dyDescent="0.25">
      <c r="J29" s="24"/>
      <c r="K29" s="24"/>
      <c r="L29" s="24"/>
      <c r="M29" s="24"/>
      <c r="N29" s="24"/>
      <c r="O29" s="24"/>
    </row>
    <row r="30" spans="1:18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8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8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</row>
    <row r="33" spans="1:15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spans="1:15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6" spans="1:15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5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pans="1:15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</row>
    <row r="40" spans="1:15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spans="1:15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</sheetData>
  <mergeCells count="10">
    <mergeCell ref="K19:M19"/>
    <mergeCell ref="A2:J2"/>
    <mergeCell ref="A3:J3"/>
    <mergeCell ref="A5:A7"/>
    <mergeCell ref="B5:B7"/>
    <mergeCell ref="C5:J5"/>
    <mergeCell ref="C6:D6"/>
    <mergeCell ref="E6:F6"/>
    <mergeCell ref="G6:H6"/>
    <mergeCell ref="I6:J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W33"/>
  <sheetViews>
    <sheetView tabSelected="1" zoomScale="130" zoomScaleNormal="130" workbookViewId="0">
      <selection activeCell="L14" sqref="L14"/>
    </sheetView>
  </sheetViews>
  <sheetFormatPr defaultColWidth="8.85546875" defaultRowHeight="15" x14ac:dyDescent="0.25"/>
  <cols>
    <col min="1" max="1" width="5" style="2" customWidth="1"/>
    <col min="2" max="2" width="10.5703125" style="2" customWidth="1"/>
    <col min="3" max="3" width="8.85546875" style="2"/>
    <col min="4" max="4" width="9.140625" style="2" bestFit="1" customWidth="1"/>
    <col min="5" max="5" width="8.85546875" style="2"/>
    <col min="6" max="6" width="9.140625" style="2" bestFit="1" customWidth="1"/>
    <col min="7" max="9" width="8.85546875" style="2"/>
    <col min="10" max="10" width="12.42578125" style="2" customWidth="1"/>
    <col min="11" max="11" width="10.7109375" style="2" bestFit="1" customWidth="1"/>
    <col min="12" max="15" width="8.85546875" style="2" customWidth="1"/>
    <col min="16" max="16384" width="8.85546875" style="2"/>
  </cols>
  <sheetData>
    <row r="1" spans="1:23" ht="7.5" customHeigh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5">
      <c r="A2" s="73" t="s">
        <v>18</v>
      </c>
      <c r="B2" s="74"/>
      <c r="C2" s="74"/>
      <c r="D2" s="74"/>
      <c r="E2" s="74"/>
      <c r="F2" s="74"/>
      <c r="G2" s="74"/>
      <c r="H2" s="74"/>
      <c r="I2" s="74"/>
      <c r="J2" s="7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5" customHeight="1" x14ac:dyDescent="0.25">
      <c r="A3" s="75" t="s">
        <v>37</v>
      </c>
      <c r="B3" s="76"/>
      <c r="C3" s="76"/>
      <c r="D3" s="76"/>
      <c r="E3" s="76"/>
      <c r="F3" s="76"/>
      <c r="G3" s="76"/>
      <c r="H3" s="76"/>
      <c r="I3" s="76"/>
      <c r="J3" s="76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1"/>
    </row>
    <row r="4" spans="1:23" x14ac:dyDescent="0.25">
      <c r="A4" s="82"/>
      <c r="B4" s="83"/>
      <c r="C4" s="83"/>
      <c r="D4" s="83"/>
      <c r="E4" s="83"/>
      <c r="F4" s="83"/>
      <c r="G4" s="83"/>
      <c r="H4" s="83"/>
      <c r="I4" s="83"/>
      <c r="J4" s="83"/>
      <c r="K4" s="61"/>
      <c r="L4" s="1"/>
      <c r="M4" s="1"/>
      <c r="N4" s="1"/>
      <c r="O4" s="1"/>
      <c r="P4" s="1"/>
      <c r="Q4" s="1"/>
      <c r="R4" s="53"/>
      <c r="S4" s="53"/>
      <c r="T4" s="53"/>
      <c r="U4" s="53"/>
      <c r="V4" s="53"/>
      <c r="W4" s="1"/>
    </row>
    <row r="5" spans="1:23" x14ac:dyDescent="0.25">
      <c r="A5" s="84" t="s">
        <v>1</v>
      </c>
      <c r="B5" s="87" t="s">
        <v>2</v>
      </c>
      <c r="C5" s="90" t="s">
        <v>38</v>
      </c>
      <c r="D5" s="91"/>
      <c r="E5" s="91"/>
      <c r="F5" s="91"/>
      <c r="G5" s="91"/>
      <c r="H5" s="91"/>
      <c r="I5" s="91"/>
      <c r="J5" s="92"/>
      <c r="K5" s="1"/>
      <c r="L5" s="2" t="s">
        <v>3</v>
      </c>
      <c r="M5" s="37" t="s">
        <v>34</v>
      </c>
      <c r="N5" s="1" t="s">
        <v>19</v>
      </c>
      <c r="O5" s="1"/>
      <c r="P5" s="37" t="s">
        <v>4</v>
      </c>
      <c r="Q5" s="62"/>
      <c r="R5" s="53"/>
      <c r="S5" s="53"/>
      <c r="T5" s="53"/>
      <c r="U5" s="53"/>
      <c r="V5" s="53"/>
      <c r="W5" s="1"/>
    </row>
    <row r="6" spans="1:23" x14ac:dyDescent="0.25">
      <c r="A6" s="85"/>
      <c r="B6" s="88"/>
      <c r="C6" s="79" t="s">
        <v>4</v>
      </c>
      <c r="D6" s="79"/>
      <c r="E6" s="79" t="s">
        <v>3</v>
      </c>
      <c r="F6" s="79"/>
      <c r="G6" s="79" t="s">
        <v>5</v>
      </c>
      <c r="H6" s="79"/>
      <c r="I6" s="79" t="s">
        <v>6</v>
      </c>
      <c r="J6" s="79"/>
      <c r="K6" s="62"/>
      <c r="L6" s="44">
        <v>35925</v>
      </c>
      <c r="M6" s="44">
        <v>14009</v>
      </c>
      <c r="N6" s="44">
        <v>60395</v>
      </c>
      <c r="O6" s="1"/>
      <c r="P6" s="44">
        <v>109768</v>
      </c>
      <c r="Q6" s="62"/>
      <c r="R6" s="53"/>
      <c r="S6" s="56"/>
      <c r="T6" s="53"/>
      <c r="U6" s="53"/>
      <c r="V6" s="53"/>
      <c r="W6" s="1"/>
    </row>
    <row r="7" spans="1:23" x14ac:dyDescent="0.25">
      <c r="A7" s="86"/>
      <c r="B7" s="89"/>
      <c r="C7" s="28" t="s">
        <v>7</v>
      </c>
      <c r="D7" s="28" t="s">
        <v>8</v>
      </c>
      <c r="E7" s="46" t="s">
        <v>7</v>
      </c>
      <c r="F7" s="28" t="s">
        <v>8</v>
      </c>
      <c r="G7" s="28" t="s">
        <v>7</v>
      </c>
      <c r="H7" s="28" t="s">
        <v>8</v>
      </c>
      <c r="I7" s="28" t="s">
        <v>7</v>
      </c>
      <c r="J7" s="28" t="s">
        <v>8</v>
      </c>
      <c r="K7" s="62"/>
      <c r="L7" s="44">
        <v>32175</v>
      </c>
      <c r="M7" s="44">
        <v>27291</v>
      </c>
      <c r="N7" s="44">
        <v>27478</v>
      </c>
      <c r="O7" s="1"/>
      <c r="P7" s="44">
        <v>77581</v>
      </c>
      <c r="Q7" s="62"/>
      <c r="R7" s="56"/>
      <c r="S7" s="56"/>
      <c r="T7" s="53"/>
      <c r="U7" s="53"/>
      <c r="V7" s="53"/>
      <c r="W7" s="1"/>
    </row>
    <row r="8" spans="1:23" x14ac:dyDescent="0.25">
      <c r="A8" s="16">
        <v>1</v>
      </c>
      <c r="B8" s="26" t="s">
        <v>20</v>
      </c>
      <c r="C8" s="16">
        <v>161053</v>
      </c>
      <c r="D8" s="16">
        <v>35674</v>
      </c>
      <c r="E8" s="16">
        <v>58530</v>
      </c>
      <c r="F8" s="16">
        <v>35925</v>
      </c>
      <c r="G8" s="16">
        <v>24430</v>
      </c>
      <c r="H8" s="16">
        <v>14009</v>
      </c>
      <c r="I8" s="16">
        <v>78093</v>
      </c>
      <c r="J8" s="16">
        <v>17422</v>
      </c>
      <c r="K8" s="62"/>
      <c r="L8" s="44">
        <v>17252</v>
      </c>
      <c r="M8" s="44"/>
      <c r="N8" s="44">
        <v>37191</v>
      </c>
      <c r="O8" s="1"/>
      <c r="P8" s="44">
        <v>41943</v>
      </c>
      <c r="Q8" s="62"/>
      <c r="R8" s="56"/>
      <c r="S8" s="56"/>
      <c r="T8" s="53"/>
      <c r="U8" s="53"/>
      <c r="V8" s="53"/>
      <c r="W8" s="1"/>
    </row>
    <row r="9" spans="1:23" x14ac:dyDescent="0.25">
      <c r="A9" s="16">
        <v>2</v>
      </c>
      <c r="B9" s="27" t="s">
        <v>21</v>
      </c>
      <c r="C9" s="16">
        <v>200620</v>
      </c>
      <c r="D9" s="16">
        <v>168656</v>
      </c>
      <c r="E9" s="16">
        <v>37102</v>
      </c>
      <c r="F9" s="16">
        <v>32175</v>
      </c>
      <c r="G9" s="16">
        <v>33318</v>
      </c>
      <c r="H9" s="16">
        <v>27291</v>
      </c>
      <c r="I9" s="16">
        <v>130200</v>
      </c>
      <c r="J9" s="16">
        <v>109190</v>
      </c>
      <c r="K9" s="62"/>
      <c r="L9" s="44">
        <v>12159</v>
      </c>
      <c r="M9" s="44">
        <v>28136</v>
      </c>
      <c r="N9" s="44">
        <v>36536</v>
      </c>
      <c r="O9" s="1"/>
      <c r="P9" s="44">
        <v>47415</v>
      </c>
      <c r="Q9" s="62"/>
      <c r="R9" s="56"/>
      <c r="S9" s="56"/>
      <c r="T9" s="53"/>
      <c r="U9" s="53"/>
      <c r="V9" s="53"/>
      <c r="W9" s="1"/>
    </row>
    <row r="10" spans="1:23" x14ac:dyDescent="0.25">
      <c r="A10" s="16">
        <v>3</v>
      </c>
      <c r="B10" s="27" t="s">
        <v>22</v>
      </c>
      <c r="C10" s="50">
        <v>64465</v>
      </c>
      <c r="D10" s="50">
        <v>53774</v>
      </c>
      <c r="E10" s="50">
        <v>23895</v>
      </c>
      <c r="F10" s="50">
        <v>17252</v>
      </c>
      <c r="G10" s="16" t="s">
        <v>11</v>
      </c>
      <c r="H10" s="16" t="s">
        <v>11</v>
      </c>
      <c r="I10" s="50">
        <v>40570</v>
      </c>
      <c r="J10" s="50">
        <v>36522</v>
      </c>
      <c r="K10" s="62"/>
      <c r="L10" s="44">
        <v>40822</v>
      </c>
      <c r="M10" s="44">
        <v>49660</v>
      </c>
      <c r="N10" s="44">
        <v>2341</v>
      </c>
      <c r="O10" s="1"/>
      <c r="P10" s="44">
        <v>30831</v>
      </c>
      <c r="Q10" s="62"/>
      <c r="R10" s="56"/>
      <c r="S10" s="56"/>
      <c r="T10" s="53"/>
      <c r="U10" s="53"/>
      <c r="V10" s="53"/>
      <c r="W10" s="1"/>
    </row>
    <row r="11" spans="1:23" x14ac:dyDescent="0.25">
      <c r="A11" s="16">
        <v>4</v>
      </c>
      <c r="B11" s="27" t="s">
        <v>23</v>
      </c>
      <c r="C11" s="16">
        <v>120038</v>
      </c>
      <c r="D11" s="16">
        <v>42566</v>
      </c>
      <c r="E11" s="16">
        <v>34552</v>
      </c>
      <c r="F11" s="16">
        <v>12159</v>
      </c>
      <c r="G11" s="16">
        <v>34923</v>
      </c>
      <c r="H11" s="16">
        <v>28136</v>
      </c>
      <c r="I11" s="16">
        <v>50563</v>
      </c>
      <c r="J11" s="16">
        <v>22719</v>
      </c>
      <c r="K11" s="62"/>
      <c r="L11" s="44">
        <v>45396</v>
      </c>
      <c r="M11" s="44"/>
      <c r="N11" s="44">
        <v>3681</v>
      </c>
      <c r="O11" s="1"/>
      <c r="P11" s="44">
        <v>37517</v>
      </c>
      <c r="Q11" s="62"/>
      <c r="R11" s="56"/>
      <c r="S11" s="56"/>
      <c r="T11" s="53"/>
      <c r="U11" s="53"/>
      <c r="V11" s="53"/>
      <c r="W11" s="1"/>
    </row>
    <row r="12" spans="1:23" x14ac:dyDescent="0.25">
      <c r="A12" s="16">
        <v>5</v>
      </c>
      <c r="B12" s="27" t="s">
        <v>24</v>
      </c>
      <c r="C12" s="16">
        <v>195641</v>
      </c>
      <c r="D12" s="16">
        <v>166318</v>
      </c>
      <c r="E12" s="16">
        <v>54229</v>
      </c>
      <c r="F12" s="16">
        <v>40822</v>
      </c>
      <c r="G12" s="16">
        <v>56146</v>
      </c>
      <c r="H12" s="16">
        <v>49660</v>
      </c>
      <c r="I12" s="16">
        <v>85266</v>
      </c>
      <c r="J12" s="16">
        <v>75836</v>
      </c>
      <c r="K12" s="62"/>
      <c r="L12" s="44">
        <v>23646</v>
      </c>
      <c r="M12" s="44">
        <v>26371</v>
      </c>
      <c r="N12" s="44">
        <v>13576</v>
      </c>
      <c r="O12" s="1"/>
      <c r="P12" s="44">
        <v>41522</v>
      </c>
      <c r="Q12" s="62"/>
      <c r="R12" s="56"/>
      <c r="S12" s="56"/>
      <c r="T12" s="53"/>
      <c r="U12" s="53"/>
      <c r="V12" s="53"/>
      <c r="W12" s="1"/>
    </row>
    <row r="13" spans="1:23" x14ac:dyDescent="0.25">
      <c r="A13" s="16">
        <v>6</v>
      </c>
      <c r="B13" s="27" t="s">
        <v>25</v>
      </c>
      <c r="C13" s="16">
        <v>165764</v>
      </c>
      <c r="D13" s="16">
        <v>127355</v>
      </c>
      <c r="E13" s="16">
        <v>56719</v>
      </c>
      <c r="F13" s="16">
        <v>45396</v>
      </c>
      <c r="G13" s="16" t="s">
        <v>11</v>
      </c>
      <c r="H13" s="16" t="s">
        <v>11</v>
      </c>
      <c r="I13" s="16">
        <v>109045</v>
      </c>
      <c r="J13" s="16">
        <v>81959</v>
      </c>
      <c r="K13" s="63"/>
      <c r="L13" s="64">
        <f>SUM(L6:L12)/7</f>
        <v>29625</v>
      </c>
      <c r="M13" s="39">
        <f>SUM(M6:M12)/9</f>
        <v>16163</v>
      </c>
      <c r="N13" s="65">
        <f>SUM(N6:N12)/143</f>
        <v>1267.1188811188811</v>
      </c>
      <c r="O13" s="1"/>
      <c r="P13" s="64">
        <f>SUM(P6:P12)/7</f>
        <v>55225.285714285717</v>
      </c>
      <c r="Q13" s="1"/>
      <c r="R13" s="56"/>
      <c r="S13" s="56"/>
      <c r="T13" s="53"/>
      <c r="U13" s="53"/>
      <c r="V13" s="53"/>
      <c r="W13" s="1"/>
    </row>
    <row r="14" spans="1:23" ht="15.75" customHeight="1" x14ac:dyDescent="0.25">
      <c r="A14" s="16">
        <v>7</v>
      </c>
      <c r="B14" s="27" t="s">
        <v>26</v>
      </c>
      <c r="C14" s="16">
        <v>351834</v>
      </c>
      <c r="D14" s="16">
        <v>321849</v>
      </c>
      <c r="E14" s="16">
        <v>34040</v>
      </c>
      <c r="F14" s="16">
        <v>23646</v>
      </c>
      <c r="G14" s="16">
        <v>29013</v>
      </c>
      <c r="H14" s="16">
        <v>26371</v>
      </c>
      <c r="I14" s="16">
        <v>288781</v>
      </c>
      <c r="J14" s="16">
        <v>271832</v>
      </c>
      <c r="K14" s="63"/>
      <c r="L14" s="44">
        <v>29205</v>
      </c>
      <c r="M14" s="44">
        <v>237735</v>
      </c>
      <c r="N14" s="1"/>
      <c r="O14" s="1"/>
      <c r="P14" s="44">
        <v>265250</v>
      </c>
      <c r="Q14" s="1"/>
      <c r="R14" s="53"/>
      <c r="S14" s="53"/>
      <c r="T14" s="53"/>
      <c r="U14" s="53"/>
      <c r="V14" s="53"/>
      <c r="W14" s="1"/>
    </row>
    <row r="15" spans="1:23" x14ac:dyDescent="0.25">
      <c r="A15" s="80" t="s">
        <v>16</v>
      </c>
      <c r="B15" s="81"/>
      <c r="C15" s="31">
        <f>SUM(C8:C14)</f>
        <v>1259415</v>
      </c>
      <c r="D15" s="32" t="s">
        <v>35</v>
      </c>
      <c r="E15" s="31">
        <f>SUM(E8:E14)</f>
        <v>299067</v>
      </c>
      <c r="F15" s="32" t="s">
        <v>43</v>
      </c>
      <c r="G15" s="31">
        <f>SUM(G8:G14)</f>
        <v>177830</v>
      </c>
      <c r="H15" s="32" t="s">
        <v>45</v>
      </c>
      <c r="I15" s="31">
        <f>SUM(I8:I14)</f>
        <v>782518</v>
      </c>
      <c r="J15" s="32" t="s">
        <v>47</v>
      </c>
      <c r="K15" s="66"/>
      <c r="L15" s="67">
        <f>(L6+L7+L8+L9+L10+L11+L12+L14)/8</f>
        <v>29572.5</v>
      </c>
      <c r="M15" s="39">
        <f>(M6+M7+M9+M10+M12+M14)/24</f>
        <v>15966.75</v>
      </c>
      <c r="N15" s="1"/>
      <c r="O15" s="1"/>
      <c r="P15" s="65">
        <f>(P6+P7+P8+P9+P10+P11+P12+P14)/8</f>
        <v>81478.375</v>
      </c>
      <c r="Q15" s="1"/>
      <c r="R15" s="53"/>
      <c r="S15" s="53"/>
      <c r="T15" s="53"/>
      <c r="U15" s="53"/>
      <c r="V15" s="53"/>
      <c r="W15" s="1"/>
    </row>
    <row r="16" spans="1:23" x14ac:dyDescent="0.25">
      <c r="A16" s="33">
        <v>8</v>
      </c>
      <c r="B16" s="34" t="s">
        <v>27</v>
      </c>
      <c r="C16" s="33">
        <v>420373</v>
      </c>
      <c r="D16" s="33">
        <v>266940</v>
      </c>
      <c r="E16" s="51">
        <v>73888</v>
      </c>
      <c r="F16" s="51">
        <v>29205</v>
      </c>
      <c r="G16" s="51">
        <v>346485</v>
      </c>
      <c r="H16" s="51">
        <v>237735</v>
      </c>
      <c r="I16" s="33" t="s">
        <v>11</v>
      </c>
      <c r="J16" s="33" t="s">
        <v>11</v>
      </c>
      <c r="K16" s="66"/>
      <c r="L16" s="62"/>
      <c r="M16" s="1"/>
      <c r="N16" s="1"/>
      <c r="O16" s="1"/>
      <c r="P16" s="1"/>
      <c r="Q16" s="1"/>
      <c r="R16" s="53"/>
      <c r="S16" s="53"/>
      <c r="T16" s="53"/>
      <c r="U16" s="53"/>
      <c r="V16" s="53"/>
      <c r="W16" s="1"/>
    </row>
    <row r="17" spans="1:23" x14ac:dyDescent="0.25">
      <c r="A17" s="31"/>
      <c r="B17" s="43" t="s">
        <v>16</v>
      </c>
      <c r="C17" s="31">
        <f>SUM(C15:C16)</f>
        <v>1679788</v>
      </c>
      <c r="D17" s="32" t="s">
        <v>36</v>
      </c>
      <c r="E17" s="31">
        <f>SUM(E15:E16)</f>
        <v>372955</v>
      </c>
      <c r="F17" s="32" t="s">
        <v>44</v>
      </c>
      <c r="G17" s="31">
        <f>SUM(G15:G16)</f>
        <v>524315</v>
      </c>
      <c r="H17" s="32" t="s">
        <v>46</v>
      </c>
      <c r="I17" s="31">
        <f>SUM(I15:I16)</f>
        <v>782518</v>
      </c>
      <c r="J17" s="32" t="s">
        <v>47</v>
      </c>
      <c r="K17" s="63"/>
      <c r="L17" s="68"/>
      <c r="M17" s="1"/>
      <c r="N17" s="1"/>
      <c r="O17" s="1"/>
      <c r="P17" s="1"/>
      <c r="Q17" s="1"/>
      <c r="R17" s="53"/>
      <c r="S17" s="53"/>
      <c r="T17" s="53"/>
      <c r="U17" s="53"/>
      <c r="V17" s="53"/>
      <c r="W17" s="1"/>
    </row>
    <row r="18" spans="1:23" x14ac:dyDescent="0.25">
      <c r="A18" s="17" t="s">
        <v>17</v>
      </c>
      <c r="B18" s="17"/>
      <c r="C18" s="18"/>
      <c r="D18" s="17"/>
      <c r="E18" s="21"/>
      <c r="F18" s="4"/>
      <c r="G18" s="3"/>
      <c r="H18" s="25"/>
      <c r="I18" s="3"/>
      <c r="J18" s="3"/>
      <c r="K18" s="53"/>
      <c r="L18" s="53"/>
      <c r="M18" s="53"/>
      <c r="N18" s="56"/>
      <c r="O18" s="56"/>
      <c r="P18" s="53"/>
      <c r="Q18" s="53"/>
      <c r="R18" s="53"/>
      <c r="S18" s="53"/>
      <c r="T18" s="53"/>
      <c r="U18" s="53"/>
      <c r="V18" s="53"/>
      <c r="W18" s="1"/>
    </row>
    <row r="19" spans="1:23" x14ac:dyDescent="0.25">
      <c r="A19" s="17"/>
      <c r="B19" s="22"/>
      <c r="C19" s="22"/>
      <c r="D19" s="23"/>
      <c r="E19" s="22"/>
      <c r="F19" s="24"/>
      <c r="G19" s="1"/>
      <c r="H19" s="24"/>
      <c r="I19" s="24"/>
      <c r="J19" s="24"/>
      <c r="K19" s="53"/>
      <c r="L19" s="53"/>
      <c r="M19" s="53"/>
      <c r="N19" s="56"/>
      <c r="O19" s="56"/>
      <c r="P19" s="53"/>
      <c r="Q19" s="53"/>
      <c r="R19" s="53"/>
      <c r="S19" s="53"/>
      <c r="T19" s="53"/>
      <c r="U19" s="53"/>
      <c r="V19" s="53"/>
      <c r="W19" s="1"/>
    </row>
    <row r="20" spans="1:23" x14ac:dyDescent="0.25">
      <c r="A20" s="1"/>
      <c r="B20" s="1"/>
      <c r="C20" s="1"/>
      <c r="D20" s="1"/>
      <c r="E20" s="1"/>
      <c r="F20" s="1"/>
      <c r="G20" s="1"/>
      <c r="H20" s="1"/>
      <c r="I20" s="24"/>
      <c r="J20" s="24"/>
      <c r="K20" s="53"/>
      <c r="L20" s="53"/>
      <c r="M20" s="57"/>
      <c r="N20" s="57"/>
      <c r="O20" s="57"/>
      <c r="P20" s="53"/>
      <c r="Q20" s="53"/>
      <c r="R20" s="53"/>
      <c r="S20" s="53"/>
      <c r="T20" s="53"/>
      <c r="U20" s="53"/>
      <c r="V20" s="53"/>
      <c r="W20" s="1"/>
    </row>
    <row r="21" spans="1:23" x14ac:dyDescent="0.25">
      <c r="A21" s="1"/>
      <c r="B21" s="1"/>
      <c r="C21" s="1"/>
      <c r="D21" s="1"/>
      <c r="E21" s="1"/>
      <c r="F21" s="1"/>
      <c r="G21" s="1"/>
      <c r="H21" s="1"/>
      <c r="I21" s="24"/>
      <c r="J21" s="24"/>
      <c r="K21" s="24"/>
      <c r="L21" s="24"/>
      <c r="M21" s="36"/>
      <c r="N21" s="36"/>
      <c r="O21" s="36"/>
      <c r="P21" s="1"/>
      <c r="Q21" s="1"/>
      <c r="R21" s="1"/>
      <c r="S21" s="1"/>
      <c r="T21" s="1"/>
      <c r="U21" s="1"/>
      <c r="V21" s="1"/>
      <c r="W21" s="1"/>
    </row>
    <row r="22" spans="1:23" x14ac:dyDescent="0.25">
      <c r="A22" s="1"/>
      <c r="B22" s="1"/>
      <c r="C22" s="1"/>
      <c r="D22" s="1"/>
      <c r="E22" s="1"/>
      <c r="F22" s="1"/>
      <c r="G22" s="1"/>
      <c r="H22" s="1"/>
      <c r="I22" s="24"/>
      <c r="J22" s="24"/>
      <c r="K22" s="24"/>
      <c r="L22" s="1"/>
      <c r="M22" s="44">
        <v>13929</v>
      </c>
      <c r="N22" s="44">
        <v>13929</v>
      </c>
      <c r="O22" s="44"/>
      <c r="P22" s="1"/>
      <c r="Q22" s="1"/>
      <c r="R22" s="1"/>
      <c r="S22" s="1"/>
      <c r="T22" s="1"/>
      <c r="U22" s="1"/>
      <c r="V22" s="1"/>
      <c r="W22" s="1"/>
    </row>
    <row r="23" spans="1:23" x14ac:dyDescent="0.25">
      <c r="A23" s="1"/>
      <c r="B23" s="1"/>
      <c r="C23" s="1"/>
      <c r="D23" s="1"/>
      <c r="E23" s="1"/>
      <c r="F23" s="1"/>
      <c r="G23" s="1"/>
      <c r="H23" s="1"/>
      <c r="I23" s="24"/>
      <c r="J23" s="24"/>
      <c r="K23" s="24"/>
      <c r="L23" s="1"/>
      <c r="M23" s="44" t="s">
        <v>40</v>
      </c>
      <c r="N23" s="44" t="s">
        <v>41</v>
      </c>
      <c r="O23" s="44"/>
      <c r="P23" s="1"/>
      <c r="Q23" s="1"/>
      <c r="R23" s="1"/>
      <c r="S23" s="1"/>
      <c r="T23" s="1"/>
      <c r="U23" s="1"/>
      <c r="V23" s="1"/>
      <c r="W23" s="1"/>
    </row>
    <row r="24" spans="1:23" x14ac:dyDescent="0.25">
      <c r="A24" s="1"/>
      <c r="B24" s="1"/>
      <c r="C24" s="1"/>
      <c r="D24" s="1"/>
      <c r="E24" s="1"/>
      <c r="F24" s="1"/>
      <c r="G24" s="1"/>
      <c r="H24" s="1"/>
      <c r="I24" s="24"/>
      <c r="J24" s="24"/>
      <c r="K24" s="24"/>
      <c r="L24" s="1"/>
      <c r="M24" s="44">
        <v>58383</v>
      </c>
      <c r="N24" s="44">
        <v>35674</v>
      </c>
      <c r="O24" s="44"/>
      <c r="P24" s="1"/>
      <c r="Q24" s="1"/>
      <c r="R24" s="1"/>
      <c r="S24" s="1"/>
      <c r="T24" s="1"/>
      <c r="U24" s="1"/>
      <c r="V24" s="1"/>
      <c r="W24" s="1"/>
    </row>
    <row r="25" spans="1:23" x14ac:dyDescent="0.25">
      <c r="A25" s="1"/>
      <c r="B25" s="1"/>
      <c r="C25" s="1"/>
      <c r="D25" s="1"/>
      <c r="E25" s="1"/>
      <c r="F25" s="1"/>
      <c r="G25" s="1"/>
      <c r="H25" s="1"/>
      <c r="I25" s="24"/>
      <c r="J25" s="24"/>
      <c r="K25" s="24"/>
      <c r="L25" s="1"/>
      <c r="M25" s="44">
        <v>198714</v>
      </c>
      <c r="N25" s="44">
        <v>168656</v>
      </c>
      <c r="O25" s="44"/>
      <c r="P25" s="1"/>
      <c r="Q25" s="1"/>
      <c r="R25" s="1"/>
      <c r="S25" s="1"/>
      <c r="T25" s="1"/>
      <c r="U25" s="1"/>
      <c r="V25" s="1"/>
      <c r="W25" s="1"/>
    </row>
    <row r="26" spans="1:23" x14ac:dyDescent="0.25">
      <c r="A26" s="1"/>
      <c r="B26" s="1"/>
      <c r="C26" s="1"/>
      <c r="D26" s="1"/>
      <c r="E26" s="1"/>
      <c r="F26" s="1"/>
      <c r="G26" s="1"/>
      <c r="H26" s="1"/>
      <c r="I26" s="24"/>
      <c r="J26" s="24"/>
      <c r="K26" s="24"/>
      <c r="L26" s="1"/>
      <c r="M26" s="44">
        <v>69867</v>
      </c>
      <c r="N26" s="44">
        <v>53774</v>
      </c>
      <c r="O26" s="44"/>
      <c r="P26" s="1"/>
      <c r="Q26" s="1"/>
      <c r="R26" s="1"/>
      <c r="S26" s="1"/>
      <c r="T26" s="1"/>
      <c r="U26" s="1"/>
      <c r="V26" s="1"/>
      <c r="W26" s="1"/>
    </row>
    <row r="27" spans="1:23" x14ac:dyDescent="0.25">
      <c r="A27" s="1"/>
      <c r="B27" s="1"/>
      <c r="C27" s="1"/>
      <c r="D27" s="1"/>
      <c r="E27" s="1"/>
      <c r="F27" s="1"/>
      <c r="G27" s="1"/>
      <c r="H27" s="1"/>
      <c r="I27" s="24"/>
      <c r="J27" s="24"/>
      <c r="K27" s="24"/>
      <c r="L27" s="1"/>
      <c r="M27" s="44">
        <v>85218</v>
      </c>
      <c r="N27" s="44">
        <v>42566</v>
      </c>
      <c r="O27" s="45"/>
      <c r="P27" s="1"/>
      <c r="Q27" s="1"/>
      <c r="R27" s="1"/>
      <c r="S27" s="1"/>
      <c r="T27" s="1"/>
      <c r="U27" s="1"/>
      <c r="V27" s="1"/>
      <c r="W27" s="1"/>
    </row>
    <row r="28" spans="1:23" x14ac:dyDescent="0.25">
      <c r="A28" s="1"/>
      <c r="B28" s="1"/>
      <c r="C28" s="1"/>
      <c r="D28" s="1"/>
      <c r="E28" s="1"/>
      <c r="F28" s="1"/>
      <c r="G28" s="1"/>
      <c r="H28" s="1"/>
      <c r="I28" s="24"/>
      <c r="J28" s="24"/>
      <c r="K28" s="24"/>
      <c r="L28" s="1"/>
      <c r="M28" s="44">
        <v>12615</v>
      </c>
      <c r="N28" s="44">
        <v>166318</v>
      </c>
      <c r="O28" s="1"/>
      <c r="P28" s="1"/>
      <c r="Q28" s="1"/>
      <c r="R28" s="1"/>
      <c r="S28" s="1"/>
      <c r="T28" s="1"/>
      <c r="U28" s="1"/>
      <c r="V28" s="1"/>
      <c r="W28" s="1"/>
    </row>
    <row r="29" spans="1:23" x14ac:dyDescent="0.25">
      <c r="A29" s="1"/>
      <c r="B29" s="1"/>
      <c r="C29" s="1"/>
      <c r="D29" s="1"/>
      <c r="E29" s="1"/>
      <c r="F29" s="1"/>
      <c r="G29" s="1"/>
      <c r="H29" s="1"/>
      <c r="I29" s="24"/>
      <c r="J29" s="24"/>
      <c r="K29" s="24"/>
      <c r="L29" s="1"/>
      <c r="M29" s="39">
        <f>SUM(M24:M28)</f>
        <v>424797</v>
      </c>
      <c r="N29" s="44">
        <v>127355</v>
      </c>
      <c r="O29" s="1"/>
      <c r="P29" s="1"/>
      <c r="Q29" s="1"/>
      <c r="R29" s="1"/>
      <c r="S29" s="1"/>
      <c r="T29" s="1"/>
      <c r="U29" s="1"/>
      <c r="V29" s="1"/>
      <c r="W29" s="1"/>
    </row>
    <row r="30" spans="1:23" x14ac:dyDescent="0.25">
      <c r="A30" s="1"/>
      <c r="B30" s="1"/>
      <c r="C30" s="1"/>
      <c r="D30" s="1"/>
      <c r="E30" s="1"/>
      <c r="F30" s="1"/>
      <c r="G30" s="1"/>
      <c r="H30" s="1"/>
      <c r="I30" s="24"/>
      <c r="J30" s="24"/>
      <c r="K30" s="24"/>
      <c r="L30" s="1"/>
      <c r="M30" s="44">
        <v>236295</v>
      </c>
      <c r="N30" s="44">
        <v>321849</v>
      </c>
      <c r="O30" s="1"/>
      <c r="P30" s="1"/>
      <c r="Q30" s="1"/>
      <c r="R30" s="1"/>
      <c r="S30" s="1"/>
      <c r="T30" s="1"/>
      <c r="U30" s="1"/>
      <c r="V30" s="1"/>
      <c r="W30" s="1"/>
    </row>
    <row r="31" spans="1:23" x14ac:dyDescent="0.25">
      <c r="A31" s="1"/>
      <c r="B31" s="1"/>
      <c r="C31" s="1"/>
      <c r="D31" s="1"/>
      <c r="E31" s="1"/>
      <c r="F31" s="1"/>
      <c r="G31" s="1"/>
      <c r="H31" s="1"/>
      <c r="I31" s="24"/>
      <c r="J31" s="24"/>
      <c r="K31" s="24"/>
      <c r="L31" s="1"/>
      <c r="M31" s="39">
        <f>SUM(M29:M30)</f>
        <v>661092</v>
      </c>
      <c r="N31" s="44">
        <v>266940</v>
      </c>
      <c r="O31" s="54"/>
      <c r="P31" s="54"/>
      <c r="Q31" s="1"/>
      <c r="R31" s="69" t="s">
        <v>42</v>
      </c>
      <c r="S31" s="1"/>
      <c r="T31" s="1"/>
      <c r="U31" s="1"/>
      <c r="V31" s="1"/>
      <c r="W31" s="1"/>
    </row>
    <row r="32" spans="1:23" x14ac:dyDescent="0.25">
      <c r="A32" s="1"/>
      <c r="B32" s="1"/>
      <c r="C32" s="1"/>
      <c r="D32" s="1"/>
      <c r="E32" s="1"/>
      <c r="F32" s="1"/>
      <c r="G32" s="1"/>
      <c r="H32" s="1"/>
      <c r="I32" s="24"/>
      <c r="J32" s="24"/>
      <c r="K32" s="24"/>
      <c r="L32" s="1"/>
      <c r="M32" s="37"/>
      <c r="N32" s="39">
        <f>SUM(N24:N31)</f>
        <v>1183132</v>
      </c>
      <c r="O32" s="39">
        <f>M29+N32</f>
        <v>1607929</v>
      </c>
      <c r="P32" s="1" t="s">
        <v>52</v>
      </c>
      <c r="Q32" s="1"/>
      <c r="R32" s="1"/>
      <c r="S32" s="1"/>
      <c r="T32" s="1"/>
      <c r="U32" s="1"/>
      <c r="V32" s="1"/>
      <c r="W32" s="1"/>
    </row>
    <row r="33" spans="1:23" x14ac:dyDescent="0.25">
      <c r="A33" s="24" t="s">
        <v>28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1"/>
      <c r="N33" s="1"/>
      <c r="O33" s="52"/>
      <c r="P33" s="1"/>
      <c r="Q33" s="1"/>
      <c r="R33" s="1"/>
      <c r="S33" s="1"/>
      <c r="T33" s="1"/>
      <c r="U33" s="1"/>
      <c r="V33" s="1"/>
      <c r="W33" s="1"/>
    </row>
  </sheetData>
  <mergeCells count="11">
    <mergeCell ref="A15:B15"/>
    <mergeCell ref="A2:J2"/>
    <mergeCell ref="A4:J4"/>
    <mergeCell ref="A5:A7"/>
    <mergeCell ref="B5:B7"/>
    <mergeCell ref="C5:J5"/>
    <mergeCell ref="C6:D6"/>
    <mergeCell ref="E6:F6"/>
    <mergeCell ref="G6:H6"/>
    <mergeCell ref="I6:J6"/>
    <mergeCell ref="A3:J3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"/>
  <sheetViews>
    <sheetView workbookViewId="0">
      <selection activeCell="N23" sqref="N23"/>
    </sheetView>
  </sheetViews>
  <sheetFormatPr defaultRowHeight="15" x14ac:dyDescent="0.25"/>
  <cols>
    <col min="2" max="2" width="10.42578125" bestFit="1" customWidth="1"/>
  </cols>
  <sheetData>
    <row r="2" spans="1:2" x14ac:dyDescent="0.25">
      <c r="A2" t="s">
        <v>3</v>
      </c>
      <c r="B2" s="12" t="s">
        <v>29</v>
      </c>
    </row>
    <row r="3" spans="1:2" x14ac:dyDescent="0.25">
      <c r="A3" t="s">
        <v>30</v>
      </c>
      <c r="B3" s="12" t="s">
        <v>31</v>
      </c>
    </row>
    <row r="4" spans="1:2" x14ac:dyDescent="0.25">
      <c r="A4" t="s">
        <v>32</v>
      </c>
      <c r="B4" s="12" t="s">
        <v>33</v>
      </c>
    </row>
    <row r="8" spans="1:2" x14ac:dyDescent="0.25">
      <c r="A8" t="s">
        <v>3</v>
      </c>
      <c r="B8" s="12" t="s">
        <v>29</v>
      </c>
    </row>
    <row r="9" spans="1:2" x14ac:dyDescent="0.25">
      <c r="A9" t="s">
        <v>30</v>
      </c>
      <c r="B9" s="12" t="s">
        <v>31</v>
      </c>
    </row>
    <row r="10" spans="1:2" x14ac:dyDescent="0.25">
      <c r="A10" t="s">
        <v>32</v>
      </c>
      <c r="B10" s="12" t="s">
        <v>33</v>
      </c>
    </row>
    <row r="13" spans="1:2" x14ac:dyDescent="0.25">
      <c r="A13" t="s">
        <v>3</v>
      </c>
      <c r="B13" s="13">
        <v>441</v>
      </c>
    </row>
    <row r="14" spans="1:2" x14ac:dyDescent="0.25">
      <c r="A14" t="s">
        <v>30</v>
      </c>
      <c r="B14" s="13">
        <v>154</v>
      </c>
    </row>
    <row r="15" spans="1:2" x14ac:dyDescent="0.25">
      <c r="A15" t="s">
        <v>32</v>
      </c>
      <c r="B15" s="13">
        <v>539</v>
      </c>
    </row>
    <row r="17" spans="1:6" x14ac:dyDescent="0.25">
      <c r="A17" t="s">
        <v>3</v>
      </c>
      <c r="B17" s="14">
        <v>0.21</v>
      </c>
    </row>
    <row r="18" spans="1:6" x14ac:dyDescent="0.25">
      <c r="A18" t="s">
        <v>30</v>
      </c>
      <c r="B18" s="15">
        <v>0.34</v>
      </c>
    </row>
    <row r="19" spans="1:6" x14ac:dyDescent="0.25">
      <c r="A19" t="s">
        <v>32</v>
      </c>
      <c r="B19" s="15">
        <v>0.45</v>
      </c>
    </row>
    <row r="24" spans="1:6" x14ac:dyDescent="0.25">
      <c r="B24">
        <v>30694</v>
      </c>
    </row>
    <row r="25" spans="1:6" x14ac:dyDescent="0.25">
      <c r="B25">
        <v>21261</v>
      </c>
    </row>
    <row r="26" spans="1:6" x14ac:dyDescent="0.25">
      <c r="B26">
        <v>12448</v>
      </c>
    </row>
    <row r="27" spans="1:6" x14ac:dyDescent="0.25">
      <c r="B27">
        <v>39245</v>
      </c>
    </row>
    <row r="28" spans="1:6" x14ac:dyDescent="0.25">
      <c r="B28">
        <v>30453</v>
      </c>
    </row>
    <row r="29" spans="1:6" x14ac:dyDescent="0.25">
      <c r="B29">
        <v>37081</v>
      </c>
    </row>
    <row r="30" spans="1:6" x14ac:dyDescent="0.25">
      <c r="B30">
        <v>24882</v>
      </c>
    </row>
    <row r="32" spans="1:6" x14ac:dyDescent="0.25">
      <c r="F32">
        <f>45+21+34</f>
        <v>100</v>
      </c>
    </row>
    <row r="33" spans="2:2" x14ac:dyDescent="0.25">
      <c r="B33">
        <f>B24+B25+B26+B27+B28+B29+B30</f>
        <v>196064</v>
      </c>
    </row>
    <row r="34" spans="2:2" x14ac:dyDescent="0.25">
      <c r="B34">
        <f>B33/7</f>
        <v>28009.142857142859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Alytaus</vt:lpstr>
      <vt:lpstr>Vilniaus</vt:lpstr>
      <vt:lpstr>Lapas1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Paliukaitė</dc:creator>
  <cp:keywords/>
  <dc:description/>
  <cp:lastModifiedBy>Audrutė Sadeckienė</cp:lastModifiedBy>
  <cp:revision/>
  <cp:lastPrinted>2025-09-09T10:52:34Z</cp:lastPrinted>
  <dcterms:created xsi:type="dcterms:W3CDTF">2014-01-06T07:55:45Z</dcterms:created>
  <dcterms:modified xsi:type="dcterms:W3CDTF">2025-09-09T10:53:47Z</dcterms:modified>
  <cp:category/>
  <cp:contentStatus/>
</cp:coreProperties>
</file>