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Sheet1" sheetId="4" state="hidden" r:id="rId3"/>
    <sheet name="Lapas1" sheetId="3" state="hidden" r:id="rId4"/>
  </sheets>
  <calcPr calcId="162913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E22" i="4"/>
  <c r="D22" i="4"/>
  <c r="C22" i="4"/>
  <c r="J18" i="4"/>
  <c r="I18" i="4"/>
  <c r="H18" i="4"/>
  <c r="G18" i="4"/>
  <c r="F18" i="4"/>
  <c r="E18" i="4"/>
  <c r="D18" i="4"/>
  <c r="C18" i="4"/>
  <c r="J12" i="4"/>
  <c r="I12" i="4"/>
  <c r="H12" i="4"/>
  <c r="G12" i="4"/>
  <c r="F12" i="4"/>
  <c r="E12" i="4"/>
  <c r="D12" i="4"/>
  <c r="C12" i="4"/>
  <c r="W16" i="2"/>
  <c r="V16" i="2"/>
  <c r="U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L15" i="2"/>
  <c r="K15" i="2"/>
  <c r="I15" i="2"/>
  <c r="H15" i="2"/>
  <c r="G15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O12" i="2"/>
  <c r="N12" i="2"/>
  <c r="M12" i="2"/>
  <c r="K12" i="2"/>
  <c r="J12" i="2"/>
  <c r="H12" i="2"/>
  <c r="G12" i="2"/>
  <c r="O11" i="2"/>
  <c r="N11" i="2"/>
  <c r="M11" i="2"/>
  <c r="L11" i="2"/>
  <c r="K11" i="2"/>
  <c r="J11" i="2"/>
  <c r="I11" i="2"/>
  <c r="H11" i="2"/>
  <c r="G11" i="2"/>
  <c r="O10" i="2"/>
  <c r="N10" i="2"/>
  <c r="M10" i="2"/>
  <c r="L10" i="2"/>
  <c r="K10" i="2"/>
  <c r="J10" i="2"/>
  <c r="I10" i="2"/>
  <c r="H10" i="2"/>
  <c r="G10" i="2"/>
  <c r="O9" i="2"/>
  <c r="N9" i="2"/>
  <c r="M9" i="2"/>
  <c r="K9" i="2"/>
  <c r="J9" i="2"/>
  <c r="H9" i="2"/>
  <c r="G9" i="2"/>
  <c r="O8" i="2"/>
  <c r="N8" i="2"/>
  <c r="M8" i="2"/>
  <c r="L8" i="2"/>
  <c r="K8" i="2"/>
  <c r="J8" i="2"/>
  <c r="I8" i="2"/>
  <c r="H8" i="2"/>
  <c r="G8" i="2"/>
  <c r="O7" i="2"/>
  <c r="N7" i="2"/>
  <c r="M7" i="2"/>
  <c r="L7" i="2"/>
  <c r="K7" i="2"/>
  <c r="J7" i="2"/>
  <c r="I7" i="2"/>
  <c r="H7" i="2"/>
  <c r="G7" i="2"/>
  <c r="W12" i="1"/>
  <c r="V12" i="1"/>
  <c r="U12" i="1"/>
  <c r="S12" i="1"/>
  <c r="R12" i="1"/>
  <c r="Q12" i="1"/>
  <c r="N12" i="1"/>
  <c r="M12" i="1"/>
  <c r="F12" i="1"/>
  <c r="E12" i="1"/>
  <c r="I12" i="1" s="1"/>
  <c r="D12" i="1"/>
  <c r="L12" i="1" s="1"/>
  <c r="C12" i="1"/>
  <c r="K12" i="1" s="1"/>
  <c r="N11" i="1"/>
  <c r="M11" i="1"/>
  <c r="K11" i="1"/>
  <c r="H11" i="1"/>
  <c r="G11" i="1"/>
  <c r="N10" i="1"/>
  <c r="M10" i="1"/>
  <c r="L10" i="1"/>
  <c r="K10" i="1"/>
  <c r="J10" i="1"/>
  <c r="I10" i="1"/>
  <c r="H10" i="1"/>
  <c r="G10" i="1"/>
  <c r="N9" i="1"/>
  <c r="M9" i="1"/>
  <c r="L9" i="1"/>
  <c r="K9" i="1"/>
  <c r="J9" i="1"/>
  <c r="I9" i="1"/>
  <c r="H9" i="1"/>
  <c r="G9" i="1"/>
  <c r="N8" i="1"/>
  <c r="M8" i="1"/>
  <c r="L8" i="1"/>
  <c r="K8" i="1"/>
  <c r="J8" i="1"/>
  <c r="I8" i="1"/>
  <c r="G8" i="1"/>
  <c r="N7" i="1"/>
  <c r="L7" i="1"/>
  <c r="K7" i="1"/>
  <c r="I7" i="1"/>
  <c r="H7" i="1"/>
  <c r="G7" i="1"/>
  <c r="G12" i="1" l="1"/>
  <c r="H12" i="1"/>
</calcChain>
</file>

<file path=xl/sharedStrings.xml><?xml version="1.0" encoding="utf-8"?>
<sst xmlns="http://schemas.openxmlformats.org/spreadsheetml/2006/main" count="151" uniqueCount="52">
  <si>
    <t>Eil.</t>
  </si>
  <si>
    <t>Savivaldybių viešosios bibliotekos</t>
  </si>
  <si>
    <t xml:space="preserve">Gyventojų skaičius bibliotekų aptarnaujamose teritorijose* </t>
  </si>
  <si>
    <t>Gyventojų sutelkimo procentas</t>
  </si>
  <si>
    <t>Vidutinis gyvent.sk.1-ai bibliotekai</t>
  </si>
  <si>
    <t>Vartotojų sk. 1 gyventojui</t>
  </si>
  <si>
    <t>Bibliotekininkų sk. 1000 vartotojų</t>
  </si>
  <si>
    <t>Nr.</t>
  </si>
  <si>
    <t>SVB</t>
  </si>
  <si>
    <t>VB</t>
  </si>
  <si>
    <t>Miesto f.</t>
  </si>
  <si>
    <t>Kaimo f.</t>
  </si>
  <si>
    <t>SVB tinklo bibliotekoms</t>
  </si>
  <si>
    <t>Mieste</t>
  </si>
  <si>
    <t>Kaime</t>
  </si>
  <si>
    <t>Iš viso SVB</t>
  </si>
  <si>
    <t>Miesto fil.</t>
  </si>
  <si>
    <t>Kaimo fil.</t>
  </si>
  <si>
    <t>Alytaus m.</t>
  </si>
  <si>
    <t>x</t>
  </si>
  <si>
    <t>Alytaus r.</t>
  </si>
  <si>
    <t>Druskininkai</t>
  </si>
  <si>
    <t>Lazdijai</t>
  </si>
  <si>
    <t>Varėna</t>
  </si>
  <si>
    <t>Iš viso:</t>
  </si>
  <si>
    <t>**Alytaus r. VB nenurodytas aptarnaujamos teritorijos gyventojų skaičius.</t>
  </si>
  <si>
    <t>Vidut.gyvent.sk.1-ai bibliotekai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</si>
  <si>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</si>
  <si>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</si>
  <si>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</si>
  <si>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</si>
  <si>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</si>
  <si>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</si>
  <si>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</si>
  <si>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</si>
  <si>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Vartotojų sk.</t>
  </si>
  <si>
    <t>Bibliotekos</t>
  </si>
  <si>
    <t>Bibliotekininkai</t>
  </si>
  <si>
    <t>MF</t>
  </si>
  <si>
    <t>KF</t>
  </si>
  <si>
    <t>BE Vilniaus m.</t>
  </si>
  <si>
    <t>Be VB, nes neaiškus aptarnaujamų guventojų skaičius</t>
  </si>
  <si>
    <t>SU Vilniaus m.</t>
  </si>
  <si>
    <t>3.1. ALYTAUS APSKRITIES VIEŠŲJŲ BIBLIOTEKŲ VARTOTOJŲ TELKIMAS 2023 M.</t>
  </si>
  <si>
    <t>3.2.SVB</t>
  </si>
  <si>
    <t>1.1-bibl. Sk.</t>
  </si>
  <si>
    <t>vartot.sk.</t>
  </si>
  <si>
    <t>4.1</t>
  </si>
  <si>
    <t>prof. darb.sk.</t>
  </si>
  <si>
    <t xml:space="preserve">*Gyventojų skaičius pagal amžiaus grupes apskrityse ir savivaldybėse 2023 m. pradžioje. [interaktyvus] / Lietuvos statistikos deparatamentas. [žiūrėta 2024 m. sausio mėn.]. Prieiga per internetą:https://osp.stat.gov.lt/gyventojai1 </t>
  </si>
  <si>
    <t xml:space="preserve">*Gyventojų skaičius pagal amžiaus grupes apskrityse ir savivaldybėse 2023 m. pradžioje [interaktyvus] / Lietuvos statistikos deparatamentas. [žiūrėta 2024 m. sausio mėn.]. Prieiga per internetą:https://osp.stat.gov.lt/gyventojai1 </t>
  </si>
  <si>
    <t>3.1. VILNIAUS APSKRITIES VIEŠŲJŲ BIBLIOTEKŲ VARTOTOJŲ TELKIMAS 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</si>
</sst>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b/>
      <sz val="10"/>
      <color theme="5" tint="-0.249977111117893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Arial"/>
      <family val="2"/>
      <charset val="186"/>
    </font>
    <font>
      <sz val="10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Arial"/>
      <family val="2"/>
      <charset val="186"/>
    </font>
    <font>
      <sz val="10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theme="0"/>
      <name val="Calibri"/>
      <family val="2"/>
      <charset val="186"/>
      <scheme val="minor"/>
    </font>
    <font>
      <sz val="8"/>
      <color theme="5" tint="-0.249977111117893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1E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9" fontId="9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3" fillId="3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vertical="top" wrapText="1"/>
    </xf>
    <xf numFmtId="164" fontId="8" fillId="3" borderId="11" xfId="0" applyNumberFormat="1" applyFont="1" applyFill="1" applyBorder="1" applyAlignment="1">
      <alignment horizontal="center"/>
    </xf>
    <xf numFmtId="0" fontId="1" fillId="2" borderId="0" xfId="0" applyFont="1" applyFill="1"/>
    <xf numFmtId="0" fontId="10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12" xfId="0" applyFont="1" applyFill="1" applyBorder="1"/>
    <xf numFmtId="0" fontId="10" fillId="3" borderId="5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vertical="top" wrapText="1"/>
    </xf>
    <xf numFmtId="0" fontId="14" fillId="2" borderId="0" xfId="0" applyFont="1" applyFill="1"/>
    <xf numFmtId="0" fontId="10" fillId="2" borderId="0" xfId="0" applyFont="1" applyFill="1" applyAlignment="1">
      <alignment vertical="center"/>
    </xf>
    <xf numFmtId="0" fontId="16" fillId="2" borderId="0" xfId="0" applyFont="1" applyFill="1"/>
    <xf numFmtId="0" fontId="10" fillId="3" borderId="11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18" fillId="0" borderId="0" xfId="0" applyFont="1"/>
    <xf numFmtId="0" fontId="19" fillId="2" borderId="0" xfId="0" applyFont="1" applyFill="1"/>
    <xf numFmtId="0" fontId="10" fillId="6" borderId="14" xfId="0" applyFont="1" applyFill="1" applyBorder="1" applyAlignment="1">
      <alignment vertical="top" wrapText="1"/>
    </xf>
    <xf numFmtId="164" fontId="10" fillId="3" borderId="11" xfId="0" applyNumberFormat="1" applyFont="1" applyFill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2" fontId="11" fillId="4" borderId="11" xfId="0" applyNumberFormat="1" applyFont="1" applyFill="1" applyBorder="1" applyAlignment="1">
      <alignment horizontal="center"/>
    </xf>
    <xf numFmtId="0" fontId="20" fillId="2" borderId="0" xfId="0" applyFont="1" applyFill="1"/>
    <xf numFmtId="4" fontId="20" fillId="2" borderId="0" xfId="0" applyNumberFormat="1" applyFont="1" applyFill="1"/>
    <xf numFmtId="0" fontId="21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22" fillId="2" borderId="0" xfId="0" applyFont="1" applyFill="1"/>
    <xf numFmtId="164" fontId="10" fillId="3" borderId="5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 vertical="top" wrapText="1"/>
    </xf>
    <xf numFmtId="2" fontId="10" fillId="3" borderId="1" xfId="0" applyNumberFormat="1" applyFont="1" applyFill="1" applyBorder="1" applyAlignment="1">
      <alignment horizontal="center" vertical="top" wrapText="1"/>
    </xf>
    <xf numFmtId="2" fontId="10" fillId="3" borderId="1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quotePrefix="1" applyFont="1" applyFill="1" applyAlignment="1">
      <alignment horizontal="center"/>
    </xf>
    <xf numFmtId="0" fontId="11" fillId="4" borderId="5" xfId="0" applyFont="1" applyFill="1" applyBorder="1" applyAlignment="1">
      <alignment horizontal="center"/>
    </xf>
    <xf numFmtId="164" fontId="10" fillId="3" borderId="11" xfId="3" applyNumberFormat="1" applyFont="1" applyFill="1" applyBorder="1" applyAlignment="1">
      <alignment horizontal="center"/>
    </xf>
    <xf numFmtId="164" fontId="10" fillId="3" borderId="1" xfId="3" applyNumberFormat="1" applyFont="1" applyFill="1" applyBorder="1" applyAlignment="1">
      <alignment horizontal="center"/>
    </xf>
    <xf numFmtId="164" fontId="10" fillId="3" borderId="7" xfId="3" applyNumberFormat="1" applyFont="1" applyFill="1" applyBorder="1" applyAlignment="1">
      <alignment horizontal="center"/>
    </xf>
    <xf numFmtId="164" fontId="11" fillId="4" borderId="11" xfId="3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2" fontId="11" fillId="4" borderId="13" xfId="0" applyNumberFormat="1" applyFont="1" applyFill="1" applyBorder="1" applyAlignment="1">
      <alignment horizontal="center" wrapText="1"/>
    </xf>
    <xf numFmtId="2" fontId="10" fillId="3" borderId="13" xfId="0" applyNumberFormat="1" applyFont="1" applyFill="1" applyBorder="1" applyAlignment="1">
      <alignment horizontal="center" wrapText="1"/>
    </xf>
    <xf numFmtId="2" fontId="10" fillId="3" borderId="4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/>
    </xf>
    <xf numFmtId="0" fontId="23" fillId="2" borderId="0" xfId="0" applyFont="1" applyFill="1"/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right"/>
    </xf>
    <xf numFmtId="0" fontId="25" fillId="2" borderId="0" xfId="2" applyFont="1" applyFill="1" applyBorder="1" applyAlignment="1">
      <alignment horizontal="right" vertical="center"/>
    </xf>
    <xf numFmtId="1" fontId="26" fillId="2" borderId="0" xfId="2" applyNumberFormat="1" applyFont="1" applyFill="1" applyBorder="1" applyAlignment="1">
      <alignment horizontal="right" vertical="center" wrapText="1"/>
    </xf>
    <xf numFmtId="1" fontId="26" fillId="2" borderId="0" xfId="2" applyNumberFormat="1" applyFont="1" applyFill="1" applyBorder="1" applyAlignment="1">
      <alignment horizontal="right" vertical="center"/>
    </xf>
    <xf numFmtId="0" fontId="27" fillId="2" borderId="0" xfId="0" applyFont="1" applyFill="1"/>
    <xf numFmtId="0" fontId="13" fillId="3" borderId="11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2" fontId="11" fillId="4" borderId="11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horizontal="right"/>
    </xf>
    <xf numFmtId="1" fontId="10" fillId="4" borderId="11" xfId="0" applyNumberFormat="1" applyFont="1" applyFill="1" applyBorder="1" applyAlignment="1">
      <alignment horizontal="center"/>
    </xf>
    <xf numFmtId="2" fontId="11" fillId="4" borderId="11" xfId="0" applyNumberFormat="1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right" vertical="top" wrapText="1"/>
    </xf>
    <xf numFmtId="0" fontId="17" fillId="4" borderId="13" xfId="0" applyFont="1" applyFill="1" applyBorder="1" applyAlignment="1"/>
    <xf numFmtId="0" fontId="11" fillId="4" borderId="11" xfId="0" applyFont="1" applyFill="1" applyBorder="1" applyAlignment="1">
      <alignment horizontal="right"/>
    </xf>
    <xf numFmtId="0" fontId="14" fillId="4" borderId="11" xfId="0" applyFont="1" applyFill="1" applyBorder="1" applyAlignment="1"/>
    <xf numFmtId="0" fontId="10" fillId="3" borderId="1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Įprastas 2" xfId="1"/>
    <cellStyle name="Normal" xfId="0" builtinId="0"/>
    <cellStyle name="Normal 2" xfId="2"/>
    <cellStyle name="Percent" xfId="3" builtinId="5"/>
  </cellStyles>
  <dxfs count="4"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colors>
    <mruColors>
      <color rgb="FFFFF7EF"/>
      <color rgb="FFFDE9D9"/>
      <color rgb="FFF2E6DB"/>
      <color rgb="FFFEF1E6"/>
      <color rgb="FFFDFDFD"/>
      <color rgb="FFF2E9EB"/>
      <color rgb="FFF2F2F2"/>
      <color rgb="FFFF9C80"/>
      <color rgb="FFFCD5B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Bibliotekininkų skaičius 1000 Alytaus apskrities bibliotekų vartotojų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077999267999728"/>
          <c:y val="0.26285210518448526"/>
          <c:w val="0.76023594934368643"/>
          <c:h val="0.6950390509873268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(Alytaus!$B$9,Alytaus!$B$7,Alytaus!$B$8,Alytaus!$B$11,Alytaus!$B$10)</c:f>
              <c:strCache>
                <c:ptCount val="5"/>
                <c:pt idx="0">
                  <c:v>Druskininkai</c:v>
                </c:pt>
                <c:pt idx="1">
                  <c:v>Alytaus m.</c:v>
                </c:pt>
                <c:pt idx="2">
                  <c:v>Alytaus r.</c:v>
                </c:pt>
                <c:pt idx="3">
                  <c:v>Varėna</c:v>
                </c:pt>
                <c:pt idx="4">
                  <c:v>Lazdijai</c:v>
                </c:pt>
              </c:strCache>
            </c:strRef>
          </c:cat>
          <c:val>
            <c:numRef>
              <c:f>(Alytaus!$O$9,Alytaus!$O$7,Alytaus!$O$8,Alytaus!$O$11,Alytaus!$O$10)</c:f>
              <c:numCache>
                <c:formatCode>0.00</c:formatCode>
                <c:ptCount val="5"/>
                <c:pt idx="0">
                  <c:v>3.4</c:v>
                </c:pt>
                <c:pt idx="1">
                  <c:v>3.58</c:v>
                </c:pt>
                <c:pt idx="2">
                  <c:v>7.94</c:v>
                </c:pt>
                <c:pt idx="3">
                  <c:v>9.86</c:v>
                </c:pt>
                <c:pt idx="4">
                  <c:v>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7-498D-9F64-75F1DA671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928704"/>
        <c:axId val="97931648"/>
        <c:axId val="0"/>
      </c:bar3DChart>
      <c:catAx>
        <c:axId val="9792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31648"/>
        <c:crosses val="autoZero"/>
        <c:auto val="1"/>
        <c:lblAlgn val="ctr"/>
        <c:lblOffset val="100"/>
        <c:noMultiLvlLbl val="0"/>
      </c:catAx>
      <c:valAx>
        <c:axId val="97931648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9792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Gyventojų sutelkimas Alytaus apskrities bibliotekose 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%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22222222222222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34-413E-B89A-0B01E65291C9}"/>
                </c:ext>
              </c:extLst>
            </c:dLbl>
            <c:dLbl>
              <c:idx val="4"/>
              <c:layout>
                <c:manualLayout>
                  <c:x val="-1.3888888888888888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34-413E-B89A-0B01E65291C9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(Alytaus!$B$7,Alytaus!$B$8,Alytaus!$B$9,Alytaus!$B$10,Alytaus!$B$11)</c:f>
              <c:strCache>
                <c:ptCount val="5"/>
                <c:pt idx="0">
                  <c:v>Alytaus m.</c:v>
                </c:pt>
                <c:pt idx="1">
                  <c:v>Alytaus r.</c:v>
                </c:pt>
                <c:pt idx="2">
                  <c:v>Druskininkai</c:v>
                </c:pt>
                <c:pt idx="3">
                  <c:v>Lazdijai</c:v>
                </c:pt>
                <c:pt idx="4">
                  <c:v>Varėna</c:v>
                </c:pt>
              </c:strCache>
            </c:strRef>
          </c:cat>
          <c:val>
            <c:numRef>
              <c:f>(Alytaus!$G$7,Alytaus!$G$8,Alytaus!$G$9,Alytaus!$G$10,Alytaus!$G$11)</c:f>
              <c:numCache>
                <c:formatCode>0.0</c:formatCode>
                <c:ptCount val="5"/>
                <c:pt idx="0">
                  <c:v>14.348514851485147</c:v>
                </c:pt>
                <c:pt idx="1">
                  <c:v>20.954445175523475</c:v>
                </c:pt>
                <c:pt idx="2">
                  <c:v>27.734647158355731</c:v>
                </c:pt>
                <c:pt idx="3">
                  <c:v>33.946695874406721</c:v>
                </c:pt>
                <c:pt idx="4">
                  <c:v>24.883435582822084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4-413E-B89A-0B01E652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75712"/>
        <c:axId val="100277248"/>
      </c:areaChart>
      <c:catAx>
        <c:axId val="1002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77248"/>
        <c:crosses val="autoZero"/>
        <c:auto val="1"/>
        <c:lblAlgn val="ctr"/>
        <c:lblOffset val="100"/>
        <c:noMultiLvlLbl val="0"/>
      </c:catAx>
      <c:valAx>
        <c:axId val="1002772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0027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Gyventojų sutelkimas Vilniaus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(Vilniaus!$B$7,Vilniaus!$B$8,Vilniaus!$B$9,Vilniaus!$B$10,Vilniaus!$B$11,Vilniaus!$B$12,Vilniaus!$B$13,Vilniaus!$B$15)</c:f>
              <c:strCache>
                <c:ptCount val="8"/>
                <c:pt idx="0">
                  <c:v>Elektrėnai</c:v>
                </c:pt>
                <c:pt idx="1">
                  <c:v>Šalčininkai</c:v>
                </c:pt>
                <c:pt idx="2">
                  <c:v>Širvintos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Vilniaus r.</c:v>
                </c:pt>
                <c:pt idx="7">
                  <c:v>Vilniaus m.</c:v>
                </c:pt>
              </c:strCache>
            </c:strRef>
          </c:cat>
          <c:val>
            <c:numRef>
              <c:f>(Vilniaus!$G$7,Vilniaus!$G$8,Vilniaus!$G$9,Vilniaus!$G$10,Vilniaus!$G$11,Vilniaus!$G$12,Vilniaus!$G$13,Vilniaus!$G$15)</c:f>
              <c:numCache>
                <c:formatCode>0.0</c:formatCode>
                <c:ptCount val="8"/>
                <c:pt idx="0">
                  <c:v>16.053055658857073</c:v>
                </c:pt>
                <c:pt idx="1">
                  <c:v>24.52956989247312</c:v>
                </c:pt>
                <c:pt idx="2">
                  <c:v>17.103049067779498</c:v>
                </c:pt>
                <c:pt idx="3">
                  <c:v>24.123813380123273</c:v>
                </c:pt>
                <c:pt idx="4">
                  <c:v>17.924892385334719</c:v>
                </c:pt>
                <c:pt idx="5">
                  <c:v>18.379586077140171</c:v>
                </c:pt>
                <c:pt idx="6">
                  <c:v>8.08109208663784</c:v>
                </c:pt>
                <c:pt idx="7">
                  <c:v>5.9739007150208918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9-4B0A-B650-DE290412A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87168"/>
        <c:axId val="100488704"/>
      </c:areaChart>
      <c:catAx>
        <c:axId val="1004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88704"/>
        <c:crosses val="autoZero"/>
        <c:auto val="1"/>
        <c:lblAlgn val="ctr"/>
        <c:lblOffset val="100"/>
        <c:noMultiLvlLbl val="0"/>
      </c:catAx>
      <c:valAx>
        <c:axId val="100488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0048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Bibliotekinink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skaičius 1000 Vilniaus apskrities bibliotekų vartotojų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(Vilniaus!$B$15,Vilniaus!$B$8,Vilniaus!$B$11,Vilniaus!$B$7,Vilniaus!$B$10,Vilniaus!$B$12,Vilniaus!$B$13,Vilniaus!$B$9)</c:f>
              <c:strCache>
                <c:ptCount val="8"/>
                <c:pt idx="0">
                  <c:v>Vilniaus m.</c:v>
                </c:pt>
                <c:pt idx="1">
                  <c:v>Šalčininkai</c:v>
                </c:pt>
                <c:pt idx="2">
                  <c:v>Trakai</c:v>
                </c:pt>
                <c:pt idx="3">
                  <c:v>Elektrėnai</c:v>
                </c:pt>
                <c:pt idx="4">
                  <c:v>Švenčionys</c:v>
                </c:pt>
                <c:pt idx="5">
                  <c:v>Ukmergė</c:v>
                </c:pt>
                <c:pt idx="6">
                  <c:v>Vilniaus r.</c:v>
                </c:pt>
                <c:pt idx="7">
                  <c:v>Širvintos</c:v>
                </c:pt>
              </c:strCache>
            </c:strRef>
          </c:cat>
          <c:val>
            <c:numRef>
              <c:f>(Vilniaus!$O$15,Vilniaus!$O$8,Vilniaus!$O$11,Vilniaus!$O$7,Vilniaus!$O$10,Vilniaus!$O$12,Vilniaus!$O$13,Vilniaus!$O$9)</c:f>
              <c:numCache>
                <c:formatCode>0.00</c:formatCode>
                <c:ptCount val="8"/>
                <c:pt idx="0">
                  <c:v>2.7098724933679437</c:v>
                </c:pt>
                <c:pt idx="1">
                  <c:v>5.4794520547945202</c:v>
                </c:pt>
                <c:pt idx="2">
                  <c:v>5.9622391520370988</c:v>
                </c:pt>
                <c:pt idx="3">
                  <c:v>9.0090090090090094</c:v>
                </c:pt>
                <c:pt idx="4">
                  <c:v>5.2219321148825069</c:v>
                </c:pt>
                <c:pt idx="5">
                  <c:v>8.7971849008317342</c:v>
                </c:pt>
                <c:pt idx="6">
                  <c:v>6.9586082783443315</c:v>
                </c:pt>
                <c:pt idx="7">
                  <c:v>10.625737898465172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E-4FB9-B198-2D82DB80E7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525184"/>
        <c:axId val="100528128"/>
        <c:axId val="0"/>
      </c:bar3DChart>
      <c:catAx>
        <c:axId val="10052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28128"/>
        <c:crosses val="autoZero"/>
        <c:auto val="1"/>
        <c:lblAlgn val="ctr"/>
        <c:lblOffset val="100"/>
        <c:noMultiLvlLbl val="0"/>
      </c:catAx>
      <c:valAx>
        <c:axId val="100528128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10052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ysClr val="windowText" lastClr="000000"/>
                </a:solidFill>
              </a:rPr>
              <a:t>Gyventojų sutelkimas</a:t>
            </a:r>
            <a:r>
              <a:rPr lang="lt-LT" b="1" baseline="0">
                <a:solidFill>
                  <a:sysClr val="windowText" lastClr="000000"/>
                </a:solidFill>
              </a:rPr>
              <a:t> Vilniaus apskrities bibliotekose</a:t>
            </a:r>
            <a:endParaRPr lang="lt-LT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948124999999999"/>
          <c:y val="2.2411632872747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7777777777777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5B-43A8-BF92-346EC2163E1B}"/>
                </c:ext>
              </c:extLst>
            </c:dLbl>
            <c:spPr>
              <a:solidFill>
                <a:srgbClr val="F2E6DB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Lapas1!$A$17:$A$24</c:f>
              <c:strCache>
                <c:ptCount val="8"/>
                <c:pt idx="0">
                  <c:v>Elektrėnai</c:v>
                </c:pt>
                <c:pt idx="1">
                  <c:v>Šalčininkai</c:v>
                </c:pt>
                <c:pt idx="2">
                  <c:v>Širvintos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Vilniaus r.</c:v>
                </c:pt>
                <c:pt idx="7">
                  <c:v>Vilniaus m.</c:v>
                </c:pt>
              </c:strCache>
            </c:strRef>
          </c:cat>
          <c:val>
            <c:numRef>
              <c:f>Lapas1!$B$17:$B$24</c:f>
              <c:numCache>
                <c:formatCode>General</c:formatCode>
                <c:ptCount val="8"/>
                <c:pt idx="0">
                  <c:v>32.799999999999997</c:v>
                </c:pt>
                <c:pt idx="1">
                  <c:v>28.8</c:v>
                </c:pt>
                <c:pt idx="2">
                  <c:v>29.1</c:v>
                </c:pt>
                <c:pt idx="3">
                  <c:v>34.9</c:v>
                </c:pt>
                <c:pt idx="4">
                  <c:v>27.5</c:v>
                </c:pt>
                <c:pt idx="5">
                  <c:v>22.8</c:v>
                </c:pt>
                <c:pt idx="6">
                  <c:v>10.1</c:v>
                </c:pt>
                <c:pt idx="7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B-43A8-BF92-346EC2163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0378496"/>
        <c:axId val="100389632"/>
      </c:areaChart>
      <c:catAx>
        <c:axId val="1003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accent6">
                <a:lumMod val="40000"/>
                <a:lumOff val="6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89632"/>
        <c:crosses val="autoZero"/>
        <c:auto val="1"/>
        <c:lblAlgn val="ctr"/>
        <c:lblOffset val="100"/>
        <c:tickLblSkip val="1"/>
        <c:noMultiLvlLbl val="0"/>
      </c:catAx>
      <c:valAx>
        <c:axId val="100389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378496"/>
        <c:crosses val="autoZero"/>
        <c:crossBetween val="midCat"/>
      </c:valAx>
      <c:spPr>
        <a:solidFill>
          <a:srgbClr val="F2E6DB"/>
        </a:solidFill>
        <a:ln>
          <a:solidFill>
            <a:schemeClr val="bg1"/>
          </a:solidFill>
        </a:ln>
        <a:effectLst/>
      </c:spPr>
    </c:plotArea>
    <c:plotVisOnly val="1"/>
    <c:dispBlanksAs val="zero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Bibliotekinink</a:t>
            </a:r>
            <a:r>
              <a:rPr lang="lt-LT" b="1">
                <a:solidFill>
                  <a:sysClr val="windowText" lastClr="000000"/>
                </a:solidFill>
              </a:rPr>
              <a:t>ų skaičius 1000 Vilniaus apskrities bibliotekų vartotojų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7"/>
              <c:layout>
                <c:manualLayout>
                  <c:x val="0"/>
                  <c:y val="-9.4074074074074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F6-49CF-B399-4146F6C81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Lapas1!$A$29:$A$36</c:f>
              <c:strCache>
                <c:ptCount val="8"/>
                <c:pt idx="0">
                  <c:v>Širvintos</c:v>
                </c:pt>
                <c:pt idx="1">
                  <c:v>Vilniaus r.</c:v>
                </c:pt>
                <c:pt idx="2">
                  <c:v>Ukmergė</c:v>
                </c:pt>
                <c:pt idx="3">
                  <c:v>Šalčininkai</c:v>
                </c:pt>
                <c:pt idx="4">
                  <c:v>Švenčionys</c:v>
                </c:pt>
                <c:pt idx="5">
                  <c:v>Elektrėnai</c:v>
                </c:pt>
                <c:pt idx="6">
                  <c:v>Trakai</c:v>
                </c:pt>
                <c:pt idx="7">
                  <c:v>Vilniaus m.</c:v>
                </c:pt>
              </c:strCache>
            </c:strRef>
          </c:cat>
          <c:val>
            <c:numRef>
              <c:f>Lapas1!$B$29:$B$36</c:f>
              <c:numCache>
                <c:formatCode>General</c:formatCode>
                <c:ptCount val="8"/>
                <c:pt idx="0">
                  <c:v>7.24</c:v>
                </c:pt>
                <c:pt idx="1">
                  <c:v>5.86</c:v>
                </c:pt>
                <c:pt idx="2">
                  <c:v>5.71</c:v>
                </c:pt>
                <c:pt idx="3">
                  <c:v>4.84</c:v>
                </c:pt>
                <c:pt idx="4">
                  <c:v>4.4800000000000004</c:v>
                </c:pt>
                <c:pt idx="5">
                  <c:v>3.77</c:v>
                </c:pt>
                <c:pt idx="6">
                  <c:v>3.58</c:v>
                </c:pt>
                <c:pt idx="7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6-49CF-B399-4146F6C817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557568"/>
        <c:axId val="100560256"/>
        <c:axId val="0"/>
      </c:bar3DChart>
      <c:catAx>
        <c:axId val="10055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60256"/>
        <c:crosses val="autoZero"/>
        <c:auto val="1"/>
        <c:lblAlgn val="ctr"/>
        <c:lblOffset val="100"/>
        <c:noMultiLvlLbl val="0"/>
      </c:catAx>
      <c:valAx>
        <c:axId val="10056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55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87923</xdr:colOff>
      <xdr:row>14</xdr:row>
      <xdr:rowOff>14655</xdr:rowOff>
    </xdr:from>
    <xdr:to>
      <xdr:col>14</xdr:col>
      <xdr:colOff>549520</xdr:colOff>
      <xdr:row>28</xdr:row>
      <xdr:rowOff>80597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80595</xdr:colOff>
      <xdr:row>14</xdr:row>
      <xdr:rowOff>14654</xdr:rowOff>
    </xdr:from>
    <xdr:to>
      <xdr:col>7</xdr:col>
      <xdr:colOff>95250</xdr:colOff>
      <xdr:row>28</xdr:row>
      <xdr:rowOff>75242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9161</xdr:colOff>
      <xdr:row>17</xdr:row>
      <xdr:rowOff>29308</xdr:rowOff>
    </xdr:from>
    <xdr:to>
      <xdr:col>7</xdr:col>
      <xdr:colOff>219809</xdr:colOff>
      <xdr:row>32</xdr:row>
      <xdr:rowOff>67608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212481</xdr:colOff>
      <xdr:row>17</xdr:row>
      <xdr:rowOff>29308</xdr:rowOff>
    </xdr:from>
    <xdr:to>
      <xdr:col>14</xdr:col>
      <xdr:colOff>542194</xdr:colOff>
      <xdr:row>32</xdr:row>
      <xdr:rowOff>65942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3</xdr:row>
      <xdr:rowOff>14287</xdr:rowOff>
    </xdr:from>
    <xdr:to>
      <xdr:col>10</xdr:col>
      <xdr:colOff>462375</xdr:colOff>
      <xdr:row>15</xdr:row>
      <xdr:rowOff>28237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561975</xdr:colOff>
      <xdr:row>16</xdr:row>
      <xdr:rowOff>233362</xdr:rowOff>
    </xdr:from>
    <xdr:to>
      <xdr:col>11</xdr:col>
      <xdr:colOff>5175</xdr:colOff>
      <xdr:row>27</xdr:row>
      <xdr:rowOff>171112</xdr:rowOff>
    </xdr:to>
    <xdr:graphicFrame macro="">
      <xdr:nvGraphicFramePr>
        <xdr:cNvPr id="6" name="Diagram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Y39"/>
  <sheetViews>
    <sheetView zoomScale="130" zoomScaleNormal="130" workbookViewId="0">
      <selection activeCell="R20" sqref="R20"/>
    </sheetView>
  </sheetViews>
  <sheetFormatPr defaultColWidth="8.85546875" defaultRowHeight="15" x14ac:dyDescent="0.25"/>
  <cols>
    <col min="1" max="1" width="4" style="1" customWidth="1"/>
    <col min="2" max="2" width="11" style="1" customWidth="1"/>
    <col min="3" max="3" width="9.42578125" style="1" customWidth="1"/>
    <col min="4" max="4" width="7.42578125" style="1" customWidth="1"/>
    <col min="5" max="5" width="7.85546875" style="1" customWidth="1"/>
    <col min="6" max="6" width="7.5703125" style="1" customWidth="1"/>
    <col min="7" max="7" width="7.140625" style="1" customWidth="1"/>
    <col min="8" max="9" width="6.7109375" style="1" customWidth="1"/>
    <col min="10" max="10" width="7.28515625" style="1" customWidth="1"/>
    <col min="11" max="11" width="9.85546875" style="1" customWidth="1"/>
    <col min="12" max="12" width="8.28515625" style="1" customWidth="1"/>
    <col min="13" max="13" width="8" style="1" customWidth="1"/>
    <col min="14" max="14" width="8.7109375" style="1" customWidth="1"/>
    <col min="15" max="16384" width="8.85546875" style="1"/>
  </cols>
  <sheetData>
    <row r="2" spans="1:25" x14ac:dyDescent="0.25">
      <c r="A2" s="8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x14ac:dyDescent="0.25">
      <c r="A4" s="9" t="s">
        <v>0</v>
      </c>
      <c r="B4" s="83" t="s">
        <v>1</v>
      </c>
      <c r="C4" s="86" t="s">
        <v>2</v>
      </c>
      <c r="D4" s="87"/>
      <c r="E4" s="87"/>
      <c r="F4" s="88"/>
      <c r="G4" s="92" t="s">
        <v>3</v>
      </c>
      <c r="H4" s="93"/>
      <c r="I4" s="93"/>
      <c r="J4" s="93"/>
      <c r="K4" s="94" t="s">
        <v>4</v>
      </c>
      <c r="L4" s="95"/>
      <c r="M4" s="95"/>
      <c r="N4" s="96" t="s">
        <v>5</v>
      </c>
      <c r="O4" s="96" t="s">
        <v>6</v>
      </c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x14ac:dyDescent="0.25">
      <c r="A5" s="10" t="s">
        <v>7</v>
      </c>
      <c r="B5" s="84"/>
      <c r="C5" s="89"/>
      <c r="D5" s="90"/>
      <c r="E5" s="90"/>
      <c r="F5" s="91"/>
      <c r="G5" s="99" t="s">
        <v>8</v>
      </c>
      <c r="H5" s="99" t="s">
        <v>9</v>
      </c>
      <c r="I5" s="99" t="s">
        <v>10</v>
      </c>
      <c r="J5" s="99" t="s">
        <v>11</v>
      </c>
      <c r="K5" s="101" t="s">
        <v>12</v>
      </c>
      <c r="L5" s="99" t="s">
        <v>13</v>
      </c>
      <c r="M5" s="103" t="s">
        <v>14</v>
      </c>
      <c r="N5" s="97"/>
      <c r="O5" s="97"/>
      <c r="P5" s="35"/>
      <c r="Q5" s="60" t="s">
        <v>46</v>
      </c>
      <c r="R5" s="60"/>
      <c r="S5" s="60"/>
      <c r="T5" s="60"/>
      <c r="U5" s="60"/>
      <c r="V5" s="60"/>
      <c r="W5" s="60"/>
      <c r="X5" s="35"/>
      <c r="Y5" s="35"/>
    </row>
    <row r="6" spans="1:25" x14ac:dyDescent="0.25">
      <c r="A6" s="11"/>
      <c r="B6" s="85"/>
      <c r="C6" s="19" t="s">
        <v>15</v>
      </c>
      <c r="D6" s="20" t="s">
        <v>9</v>
      </c>
      <c r="E6" s="20" t="s">
        <v>16</v>
      </c>
      <c r="F6" s="20" t="s">
        <v>17</v>
      </c>
      <c r="G6" s="100"/>
      <c r="H6" s="100"/>
      <c r="I6" s="100"/>
      <c r="J6" s="100"/>
      <c r="K6" s="102"/>
      <c r="L6" s="100"/>
      <c r="M6" s="103"/>
      <c r="N6" s="98"/>
      <c r="O6" s="98"/>
      <c r="P6" s="35"/>
      <c r="Q6" s="60" t="s">
        <v>44</v>
      </c>
      <c r="R6" s="61" t="s">
        <v>9</v>
      </c>
      <c r="S6" s="61" t="s">
        <v>38</v>
      </c>
      <c r="T6" s="61" t="s">
        <v>39</v>
      </c>
      <c r="U6" s="62" t="s">
        <v>45</v>
      </c>
      <c r="V6" s="62" t="s">
        <v>38</v>
      </c>
      <c r="W6" s="62" t="s">
        <v>39</v>
      </c>
      <c r="X6" s="35"/>
      <c r="Y6" s="35"/>
    </row>
    <row r="7" spans="1:25" x14ac:dyDescent="0.25">
      <c r="A7" s="8">
        <v>1</v>
      </c>
      <c r="B7" s="12" t="s">
        <v>18</v>
      </c>
      <c r="C7" s="8">
        <v>50500</v>
      </c>
      <c r="D7" s="8">
        <v>38000</v>
      </c>
      <c r="E7" s="8">
        <v>12500</v>
      </c>
      <c r="F7" s="8" t="s">
        <v>19</v>
      </c>
      <c r="G7" s="26">
        <f>Q7/C7*100</f>
        <v>14.348514851485147</v>
      </c>
      <c r="H7" s="26">
        <f>R7/D7*100</f>
        <v>11.705263157894736</v>
      </c>
      <c r="I7" s="26">
        <f>S7/E7*100</f>
        <v>22.384</v>
      </c>
      <c r="J7" s="26" t="s">
        <v>19</v>
      </c>
      <c r="K7" s="27">
        <f t="shared" ref="K7:K12" si="0">C7/U7</f>
        <v>12625</v>
      </c>
      <c r="L7" s="27">
        <f>(D7+E7)/V7</f>
        <v>12625</v>
      </c>
      <c r="M7" s="27" t="s">
        <v>19</v>
      </c>
      <c r="N7" s="43">
        <f t="shared" ref="N7:N12" si="1">Q7/C7</f>
        <v>0.14348514851485147</v>
      </c>
      <c r="O7" s="45">
        <v>3.58</v>
      </c>
      <c r="P7" s="35"/>
      <c r="Q7" s="63">
        <v>7246</v>
      </c>
      <c r="R7" s="63">
        <v>4448</v>
      </c>
      <c r="S7" s="63">
        <v>2798</v>
      </c>
      <c r="T7" s="63" t="s">
        <v>19</v>
      </c>
      <c r="U7" s="64">
        <v>4</v>
      </c>
      <c r="V7" s="64">
        <v>4</v>
      </c>
      <c r="W7" s="64">
        <v>0</v>
      </c>
      <c r="X7" s="35"/>
      <c r="Y7" s="35"/>
    </row>
    <row r="8" spans="1:25" x14ac:dyDescent="0.25">
      <c r="A8" s="8">
        <v>2</v>
      </c>
      <c r="B8" s="13" t="s">
        <v>20</v>
      </c>
      <c r="C8" s="8">
        <v>25837</v>
      </c>
      <c r="D8" s="8">
        <v>0</v>
      </c>
      <c r="E8" s="8">
        <v>2756</v>
      </c>
      <c r="F8" s="8">
        <v>23081</v>
      </c>
      <c r="G8" s="26">
        <f>Q8/C8*100</f>
        <v>20.954445175523475</v>
      </c>
      <c r="H8" s="26">
        <v>0</v>
      </c>
      <c r="I8" s="26">
        <f t="shared" ref="I8:J10" si="2">S8/E8*100</f>
        <v>22.169811320754718</v>
      </c>
      <c r="J8" s="26">
        <f t="shared" si="2"/>
        <v>16.199471426714616</v>
      </c>
      <c r="K8" s="27">
        <f t="shared" si="0"/>
        <v>759.91176470588232</v>
      </c>
      <c r="L8" s="27">
        <f>(D8+E8)/V8</f>
        <v>918.66666666666663</v>
      </c>
      <c r="M8" s="27">
        <f>F8/W8</f>
        <v>744.54838709677415</v>
      </c>
      <c r="N8" s="43">
        <f t="shared" si="1"/>
        <v>0.20954445175523473</v>
      </c>
      <c r="O8" s="45">
        <v>7.94</v>
      </c>
      <c r="P8" s="35"/>
      <c r="Q8" s="63">
        <v>5414</v>
      </c>
      <c r="R8" s="63">
        <v>1064</v>
      </c>
      <c r="S8" s="63">
        <v>611</v>
      </c>
      <c r="T8" s="63">
        <v>3739</v>
      </c>
      <c r="U8" s="64">
        <v>34</v>
      </c>
      <c r="V8" s="64">
        <v>3</v>
      </c>
      <c r="W8" s="64">
        <v>31</v>
      </c>
      <c r="X8" s="35"/>
      <c r="Y8" s="35"/>
    </row>
    <row r="9" spans="1:25" ht="15" customHeight="1" x14ac:dyDescent="0.25">
      <c r="A9" s="8">
        <v>3</v>
      </c>
      <c r="B9" s="13" t="s">
        <v>21</v>
      </c>
      <c r="C9" s="8">
        <v>20094</v>
      </c>
      <c r="D9" s="8">
        <v>13194</v>
      </c>
      <c r="E9" s="8">
        <v>1380</v>
      </c>
      <c r="F9" s="8">
        <v>5520</v>
      </c>
      <c r="G9" s="26">
        <f>Q9/C9*100</f>
        <v>27.734647158355731</v>
      </c>
      <c r="H9" s="26">
        <f>R9/D9*100</f>
        <v>33.454600576019402</v>
      </c>
      <c r="I9" s="26">
        <f t="shared" si="2"/>
        <v>41.884057971014492</v>
      </c>
      <c r="J9" s="26">
        <f t="shared" si="2"/>
        <v>10.52536231884058</v>
      </c>
      <c r="K9" s="27">
        <f t="shared" si="0"/>
        <v>5023.5</v>
      </c>
      <c r="L9" s="27">
        <f>(D9+E9)/V9</f>
        <v>7287</v>
      </c>
      <c r="M9" s="27">
        <f>F9/W9</f>
        <v>2760</v>
      </c>
      <c r="N9" s="43">
        <f t="shared" si="1"/>
        <v>0.2773464715835573</v>
      </c>
      <c r="O9" s="45">
        <v>3.4</v>
      </c>
      <c r="P9" s="36"/>
      <c r="Q9" s="63">
        <v>5573</v>
      </c>
      <c r="R9" s="63">
        <v>4414</v>
      </c>
      <c r="S9" s="63">
        <v>578</v>
      </c>
      <c r="T9" s="63">
        <v>581</v>
      </c>
      <c r="U9" s="64">
        <v>4</v>
      </c>
      <c r="V9" s="64">
        <v>2</v>
      </c>
      <c r="W9" s="64">
        <v>2</v>
      </c>
      <c r="X9" s="35"/>
      <c r="Y9" s="35"/>
    </row>
    <row r="10" spans="1:25" x14ac:dyDescent="0.25">
      <c r="A10" s="8">
        <v>4</v>
      </c>
      <c r="B10" s="13" t="s">
        <v>22</v>
      </c>
      <c r="C10" s="8">
        <v>13695</v>
      </c>
      <c r="D10" s="8">
        <v>3698</v>
      </c>
      <c r="E10" s="8">
        <v>1054</v>
      </c>
      <c r="F10" s="8">
        <v>8943</v>
      </c>
      <c r="G10" s="26">
        <f>Q10/C10*100</f>
        <v>33.946695874406721</v>
      </c>
      <c r="H10" s="26">
        <f>R10/D10*100</f>
        <v>31.206057328285556</v>
      </c>
      <c r="I10" s="26">
        <f t="shared" si="2"/>
        <v>52.466793168880457</v>
      </c>
      <c r="J10" s="26">
        <f t="shared" si="2"/>
        <v>32.897238063289727</v>
      </c>
      <c r="K10" s="27">
        <f t="shared" si="0"/>
        <v>720.78947368421052</v>
      </c>
      <c r="L10" s="27">
        <f>(D10+E10)/V10</f>
        <v>2376</v>
      </c>
      <c r="M10" s="27">
        <f>F10/W10</f>
        <v>496.83333333333331</v>
      </c>
      <c r="N10" s="43">
        <f t="shared" si="1"/>
        <v>0.33946695874406718</v>
      </c>
      <c r="O10" s="45">
        <v>6.02</v>
      </c>
      <c r="P10" s="36"/>
      <c r="Q10" s="63">
        <v>4649</v>
      </c>
      <c r="R10" s="63">
        <v>1154</v>
      </c>
      <c r="S10" s="63">
        <v>553</v>
      </c>
      <c r="T10" s="63">
        <v>2942</v>
      </c>
      <c r="U10" s="64">
        <v>19</v>
      </c>
      <c r="V10" s="64">
        <v>2</v>
      </c>
      <c r="W10" s="64">
        <v>18</v>
      </c>
      <c r="X10" s="35"/>
      <c r="Y10" s="35"/>
    </row>
    <row r="11" spans="1:25" x14ac:dyDescent="0.25">
      <c r="A11" s="9">
        <v>5</v>
      </c>
      <c r="B11" s="75" t="s">
        <v>23</v>
      </c>
      <c r="C11" s="9">
        <v>16300</v>
      </c>
      <c r="D11" s="9">
        <v>7971</v>
      </c>
      <c r="E11" s="9" t="s">
        <v>19</v>
      </c>
      <c r="F11" s="9">
        <v>8329</v>
      </c>
      <c r="G11" s="41">
        <f>Q11/C11*100</f>
        <v>24.883435582822084</v>
      </c>
      <c r="H11" s="41">
        <f>R11/D11*100</f>
        <v>26.169865763392298</v>
      </c>
      <c r="I11" s="41" t="s">
        <v>19</v>
      </c>
      <c r="J11" s="41">
        <v>23.7</v>
      </c>
      <c r="K11" s="42">
        <f t="shared" si="0"/>
        <v>815</v>
      </c>
      <c r="L11" s="42">
        <v>7971</v>
      </c>
      <c r="M11" s="42">
        <f>F11/W11</f>
        <v>438.36842105263156</v>
      </c>
      <c r="N11" s="44">
        <f t="shared" si="1"/>
        <v>0.24883435582822086</v>
      </c>
      <c r="O11" s="59">
        <v>9.86</v>
      </c>
      <c r="P11" s="35"/>
      <c r="Q11" s="63">
        <v>4056</v>
      </c>
      <c r="R11" s="63">
        <v>2086</v>
      </c>
      <c r="S11" s="63" t="s">
        <v>19</v>
      </c>
      <c r="T11" s="63"/>
      <c r="U11" s="64">
        <v>20</v>
      </c>
      <c r="V11" s="64">
        <v>1</v>
      </c>
      <c r="W11" s="64">
        <v>19</v>
      </c>
      <c r="X11" s="35"/>
      <c r="Y11" s="35"/>
    </row>
    <row r="12" spans="1:25" x14ac:dyDescent="0.25">
      <c r="A12" s="79"/>
      <c r="B12" s="76" t="s">
        <v>24</v>
      </c>
      <c r="C12" s="29">
        <f>SUM(C7:C11)</f>
        <v>126426</v>
      </c>
      <c r="D12" s="29">
        <f>SUM(D7:D11)</f>
        <v>62863</v>
      </c>
      <c r="E12" s="29">
        <f>SUM(E7:E11)</f>
        <v>17690</v>
      </c>
      <c r="F12" s="29">
        <f>SUM(F8:F11)</f>
        <v>45873</v>
      </c>
      <c r="G12" s="30">
        <f>Q12/C12*100</f>
        <v>21.307326024710108</v>
      </c>
      <c r="H12" s="30">
        <f>R12/D12*100</f>
        <v>20.943957494869796</v>
      </c>
      <c r="I12" s="30">
        <f>S12/E12*100</f>
        <v>25.664217071791974</v>
      </c>
      <c r="J12" s="30">
        <v>20.100000000000001</v>
      </c>
      <c r="K12" s="33">
        <f t="shared" si="0"/>
        <v>1560.8148148148148</v>
      </c>
      <c r="L12" s="77">
        <f>(D12+E12)/V12</f>
        <v>6712.75</v>
      </c>
      <c r="M12" s="77">
        <f>F12/W12</f>
        <v>655.32857142857142</v>
      </c>
      <c r="N12" s="78">
        <f t="shared" si="1"/>
        <v>0.21307326024710108</v>
      </c>
      <c r="O12" s="34">
        <v>6.42</v>
      </c>
      <c r="P12" s="35"/>
      <c r="Q12" s="65">
        <f>SUM(Q7:Q11)</f>
        <v>26938</v>
      </c>
      <c r="R12" s="65">
        <f>SUM(R7:R11)</f>
        <v>13166</v>
      </c>
      <c r="S12" s="65">
        <f>SUM(S7:S11)</f>
        <v>4540</v>
      </c>
      <c r="T12" s="65"/>
      <c r="U12" s="66">
        <f>SUM(U7:U11)</f>
        <v>81</v>
      </c>
      <c r="V12" s="66">
        <f>SUM(V7:V11)</f>
        <v>12</v>
      </c>
      <c r="W12" s="66">
        <f>SUM(W7:W11)</f>
        <v>70</v>
      </c>
      <c r="X12" s="35"/>
      <c r="Y12" s="35"/>
    </row>
    <row r="13" spans="1:25" ht="30" customHeight="1" x14ac:dyDescent="0.25">
      <c r="A13" s="80" t="s">
        <v>50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37"/>
      <c r="Q13" s="37"/>
      <c r="R13" s="38"/>
      <c r="S13" s="38"/>
      <c r="T13" s="38"/>
      <c r="U13" s="38"/>
      <c r="V13" s="38"/>
      <c r="W13" s="35"/>
      <c r="X13" s="35"/>
      <c r="Y13" s="35"/>
    </row>
    <row r="14" spans="1:25" s="3" customFormat="1" ht="12.75" x14ac:dyDescent="0.2">
      <c r="A14" s="81" t="s">
        <v>25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x14ac:dyDescent="0.25"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2:25" x14ac:dyDescent="0.25"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2:25" x14ac:dyDescent="0.25"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2:25" x14ac:dyDescent="0.25"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2:25" x14ac:dyDescent="0.25"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2:25" x14ac:dyDescent="0.25"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2:25" x14ac:dyDescent="0.25"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2:25" x14ac:dyDescent="0.25"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2:25" x14ac:dyDescent="0.25"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2:25" x14ac:dyDescent="0.25"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2:25" x14ac:dyDescent="0.25"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2:25" x14ac:dyDescent="0.25"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2:25" x14ac:dyDescent="0.25"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2:25" x14ac:dyDescent="0.25"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2:25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2:25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2:25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x14ac:dyDescent="0.2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 x14ac:dyDescent="0.25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x14ac:dyDescent="0.2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2:18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 x14ac:dyDescent="0.2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 x14ac:dyDescent="0.25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</sheetData>
  <sortState ref="B30:C33">
    <sortCondition descending="1" ref="C29"/>
  </sortState>
  <mergeCells count="16">
    <mergeCell ref="A13:O13"/>
    <mergeCell ref="A14:O14"/>
    <mergeCell ref="A2:O2"/>
    <mergeCell ref="B4:B6"/>
    <mergeCell ref="C4:F5"/>
    <mergeCell ref="G4:J4"/>
    <mergeCell ref="K4:M4"/>
    <mergeCell ref="N4:N6"/>
    <mergeCell ref="O4:O6"/>
    <mergeCell ref="G5:G6"/>
    <mergeCell ref="H5:H6"/>
    <mergeCell ref="I5:I6"/>
    <mergeCell ref="J5:J6"/>
    <mergeCell ref="K5:K6"/>
    <mergeCell ref="L5:L6"/>
    <mergeCell ref="M5:M6"/>
  </mergeCells>
  <conditionalFormatting sqref="C7:F7 C10:D11 C8:C9 F8:F11 D9">
    <cfRule type="cellIs" dxfId="3" priority="13" stopIfTrue="1" operator="lessThan">
      <formula>0</formula>
    </cfRule>
  </conditionalFormatting>
  <conditionalFormatting sqref="D8">
    <cfRule type="cellIs" dxfId="2" priority="12" stopIfTrue="1" operator="lessThan">
      <formula>0</formula>
    </cfRule>
  </conditionalFormatting>
  <conditionalFormatting sqref="E9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Z51"/>
  <sheetViews>
    <sheetView tabSelected="1" zoomScale="130" zoomScaleNormal="130" workbookViewId="0">
      <selection activeCell="A2" sqref="A2:O2"/>
    </sheetView>
  </sheetViews>
  <sheetFormatPr defaultColWidth="8.85546875" defaultRowHeight="15" x14ac:dyDescent="0.25"/>
  <cols>
    <col min="1" max="1" width="4.5703125" style="1" customWidth="1"/>
    <col min="2" max="2" width="12.7109375" style="1" customWidth="1"/>
    <col min="3" max="3" width="8.85546875" style="1"/>
    <col min="4" max="4" width="7.28515625" style="1" customWidth="1"/>
    <col min="5" max="5" width="7.7109375" style="1" customWidth="1"/>
    <col min="6" max="6" width="8.140625" style="1" customWidth="1"/>
    <col min="7" max="7" width="7.5703125" style="1" customWidth="1"/>
    <col min="8" max="8" width="7.28515625" style="1" customWidth="1"/>
    <col min="9" max="9" width="8.42578125" style="1" customWidth="1"/>
    <col min="10" max="10" width="7.5703125" style="1" customWidth="1"/>
    <col min="11" max="11" width="9.7109375" style="1" customWidth="1"/>
    <col min="12" max="12" width="8.7109375" style="1" customWidth="1"/>
    <col min="13" max="13" width="7.5703125" style="1" customWidth="1"/>
    <col min="14" max="15" width="8.85546875" style="1"/>
    <col min="16" max="16" width="11.85546875" style="1" bestFit="1" customWidth="1"/>
    <col min="17" max="16384" width="8.85546875" style="1"/>
  </cols>
  <sheetData>
    <row r="2" spans="1:26" x14ac:dyDescent="0.25">
      <c r="A2" s="82" t="s">
        <v>51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9" t="s">
        <v>0</v>
      </c>
      <c r="B4" s="110" t="s">
        <v>1</v>
      </c>
      <c r="C4" s="86" t="s">
        <v>2</v>
      </c>
      <c r="D4" s="87"/>
      <c r="E4" s="87"/>
      <c r="F4" s="88"/>
      <c r="G4" s="92" t="s">
        <v>3</v>
      </c>
      <c r="H4" s="93"/>
      <c r="I4" s="93"/>
      <c r="J4" s="93"/>
      <c r="K4" s="94" t="s">
        <v>26</v>
      </c>
      <c r="L4" s="95"/>
      <c r="M4" s="95"/>
      <c r="N4" s="96" t="s">
        <v>5</v>
      </c>
      <c r="O4" s="96" t="s">
        <v>6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10" t="s">
        <v>7</v>
      </c>
      <c r="B5" s="111"/>
      <c r="C5" s="89"/>
      <c r="D5" s="90"/>
      <c r="E5" s="90"/>
      <c r="F5" s="91"/>
      <c r="G5" s="94" t="s">
        <v>8</v>
      </c>
      <c r="H5" s="94" t="s">
        <v>9</v>
      </c>
      <c r="I5" s="94" t="s">
        <v>10</v>
      </c>
      <c r="J5" s="94" t="s">
        <v>11</v>
      </c>
      <c r="K5" s="86" t="s">
        <v>12</v>
      </c>
      <c r="L5" s="94" t="s">
        <v>13</v>
      </c>
      <c r="M5" s="105" t="s">
        <v>14</v>
      </c>
      <c r="N5" s="97"/>
      <c r="O5" s="97"/>
      <c r="P5" s="60" t="s">
        <v>48</v>
      </c>
      <c r="Q5" s="60" t="s">
        <v>46</v>
      </c>
      <c r="R5" s="60"/>
      <c r="S5" s="60"/>
      <c r="T5" s="60"/>
      <c r="U5" s="60"/>
      <c r="V5" s="60"/>
      <c r="W5" s="60"/>
      <c r="X5" s="35"/>
      <c r="Y5" s="35"/>
      <c r="Z5" s="35"/>
    </row>
    <row r="6" spans="1:26" x14ac:dyDescent="0.25">
      <c r="A6" s="11"/>
      <c r="B6" s="112"/>
      <c r="C6" s="19" t="s">
        <v>15</v>
      </c>
      <c r="D6" s="20" t="s">
        <v>9</v>
      </c>
      <c r="E6" s="72" t="s">
        <v>16</v>
      </c>
      <c r="F6" s="73" t="s">
        <v>17</v>
      </c>
      <c r="G6" s="104"/>
      <c r="H6" s="104"/>
      <c r="I6" s="104"/>
      <c r="J6" s="104"/>
      <c r="K6" s="89"/>
      <c r="L6" s="104"/>
      <c r="M6" s="105"/>
      <c r="N6" s="98"/>
      <c r="O6" s="98"/>
      <c r="P6" s="67" t="s">
        <v>47</v>
      </c>
      <c r="Q6" s="60" t="s">
        <v>44</v>
      </c>
      <c r="R6" s="61" t="s">
        <v>9</v>
      </c>
      <c r="S6" s="61" t="s">
        <v>38</v>
      </c>
      <c r="T6" s="61" t="s">
        <v>39</v>
      </c>
      <c r="U6" s="62" t="s">
        <v>45</v>
      </c>
      <c r="V6" s="62" t="s">
        <v>38</v>
      </c>
      <c r="W6" s="62" t="s">
        <v>39</v>
      </c>
      <c r="X6" s="35"/>
      <c r="Y6" s="35"/>
      <c r="Z6" s="35"/>
    </row>
    <row r="7" spans="1:26" x14ac:dyDescent="0.25">
      <c r="A7" s="8">
        <v>1</v>
      </c>
      <c r="B7" s="12" t="s">
        <v>27</v>
      </c>
      <c r="C7" s="8">
        <v>24201</v>
      </c>
      <c r="D7" s="8">
        <v>11966</v>
      </c>
      <c r="E7" s="47">
        <v>4300</v>
      </c>
      <c r="F7" s="8">
        <v>7935</v>
      </c>
      <c r="G7" s="49">
        <f>Q7/C7*100</f>
        <v>16.053055658857073</v>
      </c>
      <c r="H7" s="26">
        <f>R7/D7*100</f>
        <v>15.970249038943674</v>
      </c>
      <c r="I7" s="26">
        <f>S7/E7*100</f>
        <v>15.069767441860465</v>
      </c>
      <c r="J7" s="40">
        <f>T7/F7*100</f>
        <v>16.710775047258981</v>
      </c>
      <c r="K7" s="54">
        <f>C7/U7</f>
        <v>2016.75</v>
      </c>
      <c r="L7" s="54">
        <f>(D7+E7)/V7</f>
        <v>8133</v>
      </c>
      <c r="M7" s="27">
        <f>F7/W7</f>
        <v>793.5</v>
      </c>
      <c r="N7" s="57">
        <f>Q7/C7</f>
        <v>0.16053055658857071</v>
      </c>
      <c r="O7" s="45">
        <f>1000*P7/Q7</f>
        <v>9.0090090090090094</v>
      </c>
      <c r="P7" s="68">
        <v>35</v>
      </c>
      <c r="Q7" s="63">
        <v>3885</v>
      </c>
      <c r="R7" s="63">
        <v>1911</v>
      </c>
      <c r="S7" s="63">
        <v>648</v>
      </c>
      <c r="T7" s="63">
        <v>1326</v>
      </c>
      <c r="U7" s="64">
        <v>12</v>
      </c>
      <c r="V7" s="64">
        <v>2</v>
      </c>
      <c r="W7" s="64">
        <v>10</v>
      </c>
      <c r="X7" s="35"/>
      <c r="Y7" s="35"/>
      <c r="Z7" s="35"/>
    </row>
    <row r="8" spans="1:26" x14ac:dyDescent="0.25">
      <c r="A8" s="8">
        <v>2</v>
      </c>
      <c r="B8" s="13" t="s">
        <v>28</v>
      </c>
      <c r="C8" s="8">
        <v>29760</v>
      </c>
      <c r="D8" s="8">
        <v>6877</v>
      </c>
      <c r="E8" s="8">
        <v>3759</v>
      </c>
      <c r="F8" s="8">
        <v>19124</v>
      </c>
      <c r="G8" s="49">
        <f t="shared" ref="G8:G16" si="0">Q8/C8*100</f>
        <v>24.52956989247312</v>
      </c>
      <c r="H8" s="26">
        <f t="shared" ref="H8:H16" si="1">R8/D8*100</f>
        <v>23.905772866075324</v>
      </c>
      <c r="I8" s="26">
        <f t="shared" ref="I8:I16" si="2">S8/E8*100</f>
        <v>34.929502527267893</v>
      </c>
      <c r="J8" s="40">
        <f t="shared" ref="J8:J16" si="3">T8/F8*100</f>
        <v>22.709684166492366</v>
      </c>
      <c r="K8" s="54">
        <f t="shared" ref="K8:K16" si="4">C8/U8</f>
        <v>1190.4000000000001</v>
      </c>
      <c r="L8" s="54">
        <f t="shared" ref="L8:L16" si="5">(D8+E8)/V8</f>
        <v>3545.3333333333335</v>
      </c>
      <c r="M8" s="27">
        <f t="shared" ref="M8:M16" si="6">F8/W8</f>
        <v>869.27272727272725</v>
      </c>
      <c r="N8" s="57">
        <f t="shared" ref="N8:N16" si="7">Q8/C8</f>
        <v>0.24529569892473119</v>
      </c>
      <c r="O8" s="45">
        <f t="shared" ref="O8:O16" si="8">1000*P8/Q8</f>
        <v>5.4794520547945202</v>
      </c>
      <c r="P8" s="68">
        <v>40</v>
      </c>
      <c r="Q8" s="63">
        <v>7300</v>
      </c>
      <c r="R8" s="63">
        <v>1644</v>
      </c>
      <c r="S8" s="63">
        <v>1313</v>
      </c>
      <c r="T8" s="63">
        <v>4343</v>
      </c>
      <c r="U8" s="64">
        <v>25</v>
      </c>
      <c r="V8" s="64">
        <v>3</v>
      </c>
      <c r="W8" s="64">
        <v>22</v>
      </c>
      <c r="X8" s="35"/>
      <c r="Y8" s="35"/>
      <c r="Z8" s="35"/>
    </row>
    <row r="9" spans="1:26" x14ac:dyDescent="0.25">
      <c r="A9" s="8">
        <v>3</v>
      </c>
      <c r="B9" s="13" t="s">
        <v>29</v>
      </c>
      <c r="C9" s="8">
        <v>14857</v>
      </c>
      <c r="D9" s="8">
        <v>5740</v>
      </c>
      <c r="E9" s="8" t="s">
        <v>19</v>
      </c>
      <c r="F9" s="8">
        <v>9117</v>
      </c>
      <c r="G9" s="49">
        <f t="shared" si="0"/>
        <v>17.103049067779498</v>
      </c>
      <c r="H9" s="26">
        <f t="shared" si="1"/>
        <v>23.327526132404181</v>
      </c>
      <c r="I9" s="26" t="s">
        <v>19</v>
      </c>
      <c r="J9" s="40">
        <f t="shared" si="3"/>
        <v>13.184161456619503</v>
      </c>
      <c r="K9" s="54">
        <f t="shared" si="4"/>
        <v>781.9473684210526</v>
      </c>
      <c r="L9" s="54" t="s">
        <v>19</v>
      </c>
      <c r="M9" s="27">
        <f t="shared" si="6"/>
        <v>506.5</v>
      </c>
      <c r="N9" s="57">
        <f t="shared" si="7"/>
        <v>0.17103049067779497</v>
      </c>
      <c r="O9" s="45">
        <f t="shared" si="8"/>
        <v>10.625737898465172</v>
      </c>
      <c r="P9" s="68">
        <v>27</v>
      </c>
      <c r="Q9" s="63">
        <v>2541</v>
      </c>
      <c r="R9" s="63">
        <v>1339</v>
      </c>
      <c r="S9" s="63" t="s">
        <v>19</v>
      </c>
      <c r="T9" s="63">
        <v>1202</v>
      </c>
      <c r="U9" s="64">
        <v>19</v>
      </c>
      <c r="V9" s="64" t="s">
        <v>19</v>
      </c>
      <c r="W9" s="64">
        <v>18</v>
      </c>
      <c r="X9" s="35"/>
      <c r="Y9" s="35"/>
      <c r="Z9" s="35"/>
    </row>
    <row r="10" spans="1:26" x14ac:dyDescent="0.25">
      <c r="A10" s="8">
        <v>4</v>
      </c>
      <c r="B10" s="13" t="s">
        <v>30</v>
      </c>
      <c r="C10" s="8">
        <v>22227</v>
      </c>
      <c r="D10" s="8">
        <v>4879</v>
      </c>
      <c r="E10" s="8">
        <v>8840</v>
      </c>
      <c r="F10" s="8">
        <v>8508</v>
      </c>
      <c r="G10" s="49">
        <f t="shared" si="0"/>
        <v>24.123813380123273</v>
      </c>
      <c r="H10" s="26">
        <f t="shared" si="1"/>
        <v>21.110883377741342</v>
      </c>
      <c r="I10" s="26">
        <f t="shared" si="2"/>
        <v>28.31447963800905</v>
      </c>
      <c r="J10" s="40">
        <f t="shared" si="3"/>
        <v>21.497414198401504</v>
      </c>
      <c r="K10" s="54">
        <f t="shared" si="4"/>
        <v>1389.1875</v>
      </c>
      <c r="L10" s="54">
        <f t="shared" si="5"/>
        <v>4573</v>
      </c>
      <c r="M10" s="27">
        <f t="shared" si="6"/>
        <v>654.46153846153845</v>
      </c>
      <c r="N10" s="57">
        <f t="shared" si="7"/>
        <v>0.24123813380123274</v>
      </c>
      <c r="O10" s="45">
        <f t="shared" si="8"/>
        <v>5.2219321148825069</v>
      </c>
      <c r="P10" s="68">
        <v>28</v>
      </c>
      <c r="Q10" s="63">
        <v>5362</v>
      </c>
      <c r="R10" s="63">
        <v>1030</v>
      </c>
      <c r="S10" s="63">
        <v>2503</v>
      </c>
      <c r="T10" s="63">
        <v>1829</v>
      </c>
      <c r="U10" s="64">
        <v>16</v>
      </c>
      <c r="V10" s="64">
        <v>3</v>
      </c>
      <c r="W10" s="64">
        <v>13</v>
      </c>
      <c r="X10" s="35"/>
      <c r="Y10" s="35"/>
      <c r="Z10" s="35"/>
    </row>
    <row r="11" spans="1:26" x14ac:dyDescent="0.25">
      <c r="A11" s="8">
        <v>5</v>
      </c>
      <c r="B11" s="13" t="s">
        <v>31</v>
      </c>
      <c r="C11" s="8">
        <v>33685</v>
      </c>
      <c r="D11" s="8">
        <v>9666</v>
      </c>
      <c r="E11" s="8">
        <v>7647</v>
      </c>
      <c r="F11" s="8">
        <v>16372</v>
      </c>
      <c r="G11" s="49">
        <f t="shared" si="0"/>
        <v>17.924892385334719</v>
      </c>
      <c r="H11" s="26">
        <f t="shared" si="1"/>
        <v>62.466376991516661</v>
      </c>
      <c r="I11" s="26">
        <f t="shared" si="2"/>
        <v>0</v>
      </c>
      <c r="J11" s="40">
        <f t="shared" si="3"/>
        <v>0</v>
      </c>
      <c r="K11" s="54">
        <f t="shared" si="4"/>
        <v>2245.6666666666665</v>
      </c>
      <c r="L11" s="54">
        <f t="shared" si="5"/>
        <v>17313</v>
      </c>
      <c r="M11" s="27">
        <f t="shared" si="6"/>
        <v>1169.4285714285713</v>
      </c>
      <c r="N11" s="57">
        <f t="shared" si="7"/>
        <v>0.17924892385334718</v>
      </c>
      <c r="O11" s="45">
        <f t="shared" si="8"/>
        <v>5.9622391520370988</v>
      </c>
      <c r="P11" s="68">
        <v>36</v>
      </c>
      <c r="Q11" s="63">
        <v>6038</v>
      </c>
      <c r="R11" s="63">
        <v>6038</v>
      </c>
      <c r="S11" s="63">
        <v>0</v>
      </c>
      <c r="T11" s="63">
        <v>0</v>
      </c>
      <c r="U11" s="64">
        <v>15</v>
      </c>
      <c r="V11" s="64">
        <v>1</v>
      </c>
      <c r="W11" s="64">
        <v>14</v>
      </c>
      <c r="X11" s="35"/>
      <c r="Y11" s="35"/>
      <c r="Z11" s="35"/>
    </row>
    <row r="12" spans="1:26" x14ac:dyDescent="0.25">
      <c r="A12" s="8">
        <v>6</v>
      </c>
      <c r="B12" s="13" t="s">
        <v>32</v>
      </c>
      <c r="C12" s="8">
        <v>34016</v>
      </c>
      <c r="D12" s="8">
        <v>20976</v>
      </c>
      <c r="E12" s="8" t="s">
        <v>19</v>
      </c>
      <c r="F12" s="8">
        <v>13040</v>
      </c>
      <c r="G12" s="49">
        <f t="shared" si="0"/>
        <v>18.379586077140171</v>
      </c>
      <c r="H12" s="26">
        <f t="shared" si="1"/>
        <v>14.464149504195269</v>
      </c>
      <c r="I12" s="26" t="s">
        <v>19</v>
      </c>
      <c r="J12" s="40">
        <f t="shared" si="3"/>
        <v>24.677914110429448</v>
      </c>
      <c r="K12" s="54">
        <f t="shared" si="4"/>
        <v>1214.8571428571429</v>
      </c>
      <c r="L12" s="54" t="s">
        <v>19</v>
      </c>
      <c r="M12" s="27">
        <f t="shared" si="6"/>
        <v>482.96296296296299</v>
      </c>
      <c r="N12" s="57">
        <f t="shared" si="7"/>
        <v>0.1837958607714017</v>
      </c>
      <c r="O12" s="45">
        <f t="shared" si="8"/>
        <v>8.7971849008317342</v>
      </c>
      <c r="P12" s="68">
        <v>55</v>
      </c>
      <c r="Q12" s="63">
        <v>6252</v>
      </c>
      <c r="R12" s="63">
        <v>3034</v>
      </c>
      <c r="S12" s="63" t="s">
        <v>19</v>
      </c>
      <c r="T12" s="63">
        <v>3218</v>
      </c>
      <c r="U12" s="64">
        <v>28</v>
      </c>
      <c r="V12" s="64" t="s">
        <v>19</v>
      </c>
      <c r="W12" s="64">
        <v>27</v>
      </c>
      <c r="X12" s="35"/>
      <c r="Y12" s="35"/>
      <c r="Z12" s="35"/>
    </row>
    <row r="13" spans="1:26" x14ac:dyDescent="0.25">
      <c r="A13" s="8">
        <v>7</v>
      </c>
      <c r="B13" s="17" t="s">
        <v>33</v>
      </c>
      <c r="C13" s="8">
        <v>103142</v>
      </c>
      <c r="D13" s="8">
        <v>3844</v>
      </c>
      <c r="E13" s="8">
        <v>4998</v>
      </c>
      <c r="F13" s="8">
        <v>94300</v>
      </c>
      <c r="G13" s="50">
        <f t="shared" si="0"/>
        <v>8.08109208663784</v>
      </c>
      <c r="H13" s="26">
        <f t="shared" si="1"/>
        <v>18.964620187304888</v>
      </c>
      <c r="I13" s="26">
        <f t="shared" si="2"/>
        <v>20.148059223689476</v>
      </c>
      <c r="J13" s="40">
        <f t="shared" si="3"/>
        <v>6.9978791092258756</v>
      </c>
      <c r="K13" s="54">
        <f t="shared" si="4"/>
        <v>2398.6511627906975</v>
      </c>
      <c r="L13" s="54">
        <f>D13/V13</f>
        <v>1922</v>
      </c>
      <c r="M13" s="27">
        <f t="shared" si="6"/>
        <v>2300</v>
      </c>
      <c r="N13" s="57">
        <f t="shared" si="7"/>
        <v>8.0810920866378394E-2</v>
      </c>
      <c r="O13" s="45">
        <f t="shared" si="8"/>
        <v>6.9586082783443315</v>
      </c>
      <c r="P13" s="68">
        <v>58</v>
      </c>
      <c r="Q13" s="63">
        <v>8335</v>
      </c>
      <c r="R13" s="63">
        <v>729</v>
      </c>
      <c r="S13" s="63">
        <v>1007</v>
      </c>
      <c r="T13" s="63">
        <v>6599</v>
      </c>
      <c r="U13" s="64">
        <v>43</v>
      </c>
      <c r="V13" s="64">
        <v>2</v>
      </c>
      <c r="W13" s="64">
        <v>41</v>
      </c>
      <c r="X13" s="35"/>
      <c r="Y13" s="35"/>
      <c r="Z13" s="35"/>
    </row>
    <row r="14" spans="1:26" x14ac:dyDescent="0.25">
      <c r="A14" s="106" t="s">
        <v>24</v>
      </c>
      <c r="B14" s="107"/>
      <c r="C14" s="29">
        <f>SUM(C7:C13)</f>
        <v>261888</v>
      </c>
      <c r="D14" s="29">
        <f>SUM(D7:D13)</f>
        <v>63948</v>
      </c>
      <c r="E14" s="29">
        <f>SUM(E7:E13)</f>
        <v>29544</v>
      </c>
      <c r="F14" s="48">
        <f>SUM(F7:F13)</f>
        <v>168396</v>
      </c>
      <c r="G14" s="52">
        <f t="shared" si="0"/>
        <v>15.164115957966764</v>
      </c>
      <c r="H14" s="30">
        <f t="shared" si="1"/>
        <v>24.590292112341277</v>
      </c>
      <c r="I14" s="30">
        <f t="shared" si="2"/>
        <v>18.518142431627403</v>
      </c>
      <c r="J14" s="31">
        <f t="shared" si="3"/>
        <v>10.996104420532554</v>
      </c>
      <c r="K14" s="33">
        <f t="shared" si="4"/>
        <v>1657.5189873417721</v>
      </c>
      <c r="L14" s="32">
        <f t="shared" si="5"/>
        <v>8499.2727272727279</v>
      </c>
      <c r="M14" s="33">
        <f t="shared" si="6"/>
        <v>1161.3517241379311</v>
      </c>
      <c r="N14" s="56">
        <f t="shared" si="7"/>
        <v>0.15164115957966764</v>
      </c>
      <c r="O14" s="34">
        <f t="shared" si="8"/>
        <v>7.025407297358548</v>
      </c>
      <c r="P14" s="69">
        <f>SUM(P7:P13)</f>
        <v>279</v>
      </c>
      <c r="Q14" s="65">
        <f t="shared" ref="Q14:W14" si="9">SUM(Q7:Q13)</f>
        <v>39713</v>
      </c>
      <c r="R14" s="65">
        <f t="shared" si="9"/>
        <v>15725</v>
      </c>
      <c r="S14" s="65">
        <f t="shared" si="9"/>
        <v>5471</v>
      </c>
      <c r="T14" s="65">
        <f t="shared" si="9"/>
        <v>18517</v>
      </c>
      <c r="U14" s="66">
        <f t="shared" si="9"/>
        <v>158</v>
      </c>
      <c r="V14" s="66">
        <f t="shared" si="9"/>
        <v>11</v>
      </c>
      <c r="W14" s="66">
        <f t="shared" si="9"/>
        <v>145</v>
      </c>
      <c r="X14" s="35"/>
      <c r="Y14" s="35"/>
      <c r="Z14" s="35"/>
    </row>
    <row r="15" spans="1:26" x14ac:dyDescent="0.25">
      <c r="A15" s="10">
        <v>8</v>
      </c>
      <c r="B15" s="25" t="s">
        <v>34</v>
      </c>
      <c r="C15" s="10">
        <v>586836</v>
      </c>
      <c r="D15" s="46">
        <v>43896</v>
      </c>
      <c r="E15" s="10">
        <v>542940</v>
      </c>
      <c r="F15" s="28" t="s">
        <v>19</v>
      </c>
      <c r="G15" s="51">
        <f t="shared" si="0"/>
        <v>5.9739007150208918</v>
      </c>
      <c r="H15" s="41">
        <f t="shared" si="1"/>
        <v>18.719245489338437</v>
      </c>
      <c r="I15" s="41">
        <f t="shared" si="2"/>
        <v>4.943455998821233</v>
      </c>
      <c r="J15" s="53" t="s">
        <v>19</v>
      </c>
      <c r="K15" s="55">
        <f t="shared" si="4"/>
        <v>36677.25</v>
      </c>
      <c r="L15" s="55">
        <f t="shared" si="5"/>
        <v>39122.400000000001</v>
      </c>
      <c r="M15" s="42" t="s">
        <v>19</v>
      </c>
      <c r="N15" s="58">
        <f t="shared" si="7"/>
        <v>5.9739007150208918E-2</v>
      </c>
      <c r="O15" s="59">
        <f t="shared" si="8"/>
        <v>2.7098724933679437</v>
      </c>
      <c r="P15" s="68">
        <v>95</v>
      </c>
      <c r="Q15" s="63">
        <v>35057</v>
      </c>
      <c r="R15" s="63">
        <v>8217</v>
      </c>
      <c r="S15" s="63">
        <v>26840</v>
      </c>
      <c r="T15" s="63" t="s">
        <v>19</v>
      </c>
      <c r="U15" s="64">
        <v>16</v>
      </c>
      <c r="V15" s="64">
        <v>15</v>
      </c>
      <c r="W15" s="64" t="s">
        <v>19</v>
      </c>
      <c r="X15" s="35"/>
      <c r="Y15" s="35"/>
      <c r="Z15" s="35"/>
    </row>
    <row r="16" spans="1:26" x14ac:dyDescent="0.25">
      <c r="A16" s="108" t="s">
        <v>24</v>
      </c>
      <c r="B16" s="109"/>
      <c r="C16" s="29">
        <f>SUM(C14:C15)</f>
        <v>848724</v>
      </c>
      <c r="D16" s="29">
        <f>SUM(D14:D15)</f>
        <v>107844</v>
      </c>
      <c r="E16" s="29">
        <f>SUM(E14:E15)</f>
        <v>572484</v>
      </c>
      <c r="F16" s="29">
        <f>SUM(F14:F15)</f>
        <v>168396</v>
      </c>
      <c r="G16" s="52">
        <f t="shared" si="0"/>
        <v>8.8096954958266771</v>
      </c>
      <c r="H16" s="30">
        <f t="shared" si="1"/>
        <v>22.200586031675382</v>
      </c>
      <c r="I16" s="30">
        <f t="shared" si="2"/>
        <v>5.6440005310192074</v>
      </c>
      <c r="J16" s="30">
        <f t="shared" si="3"/>
        <v>10.996104420532554</v>
      </c>
      <c r="K16" s="33">
        <f t="shared" si="4"/>
        <v>4877.7241379310344</v>
      </c>
      <c r="L16" s="33">
        <f t="shared" si="5"/>
        <v>26166.461538461539</v>
      </c>
      <c r="M16" s="33">
        <f t="shared" si="6"/>
        <v>1161.3517241379311</v>
      </c>
      <c r="N16" s="74">
        <f t="shared" si="7"/>
        <v>8.8096954958266763E-2</v>
      </c>
      <c r="O16" s="34">
        <f t="shared" si="8"/>
        <v>5.0020061522000798</v>
      </c>
      <c r="P16" s="70">
        <f>SUM(P14:P15)</f>
        <v>374</v>
      </c>
      <c r="Q16" s="65">
        <f>SUM(Q14:Q15)</f>
        <v>74770</v>
      </c>
      <c r="R16" s="65">
        <f>SUM(R14:R15)</f>
        <v>23942</v>
      </c>
      <c r="S16" s="65">
        <f>SUM(S14:S15)</f>
        <v>32311</v>
      </c>
      <c r="T16" s="65">
        <v>18517</v>
      </c>
      <c r="U16" s="66">
        <f>SUM(U14+U15)</f>
        <v>174</v>
      </c>
      <c r="V16" s="66">
        <f>SUM(V14+V15)</f>
        <v>26</v>
      </c>
      <c r="W16" s="66">
        <f>W14</f>
        <v>145</v>
      </c>
      <c r="X16" s="35"/>
      <c r="Y16" s="35"/>
      <c r="Z16" s="35"/>
    </row>
    <row r="17" spans="1:26" ht="28.5" customHeight="1" x14ac:dyDescent="0.25">
      <c r="A17" s="80" t="s">
        <v>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60"/>
      <c r="Q17" s="60"/>
      <c r="R17" s="60"/>
      <c r="S17" s="60"/>
      <c r="T17" s="60"/>
      <c r="U17" s="60"/>
      <c r="V17" s="60"/>
      <c r="W17" s="60"/>
      <c r="X17" s="35"/>
      <c r="Y17" s="35"/>
      <c r="Z17" s="35"/>
    </row>
    <row r="18" spans="1:26" s="3" customFormat="1" ht="12.75" x14ac:dyDescent="0.2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71"/>
      <c r="Q18" s="71"/>
      <c r="R18" s="71"/>
      <c r="S18" s="71"/>
      <c r="T18" s="71"/>
      <c r="U18" s="71"/>
      <c r="V18" s="71"/>
      <c r="W18" s="71"/>
      <c r="X18" s="39"/>
      <c r="Y18" s="39"/>
      <c r="Z18" s="39"/>
    </row>
    <row r="19" spans="1:26" s="7" customFormat="1" ht="1.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60"/>
      <c r="Q19" s="60"/>
      <c r="R19" s="60"/>
      <c r="S19" s="60"/>
      <c r="T19" s="60"/>
      <c r="U19" s="60"/>
      <c r="V19" s="60"/>
      <c r="W19" s="60"/>
      <c r="X19" s="35"/>
      <c r="Y19" s="35"/>
      <c r="Z19" s="35"/>
    </row>
    <row r="20" spans="1:26" ht="17.2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60"/>
      <c r="Q20" s="60">
        <v>19399</v>
      </c>
      <c r="R20" s="60"/>
      <c r="S20" s="60"/>
      <c r="T20" s="60"/>
      <c r="U20" s="60"/>
      <c r="V20" s="60"/>
      <c r="W20" s="60"/>
      <c r="X20" s="35"/>
      <c r="Y20" s="35"/>
      <c r="Z20" s="35"/>
    </row>
    <row r="21" spans="1:2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4"/>
      <c r="Q21" s="24"/>
      <c r="R21" s="24"/>
      <c r="S21" s="24"/>
      <c r="T21" s="24"/>
      <c r="U21" s="24"/>
      <c r="V21" s="24"/>
      <c r="W21" s="24"/>
      <c r="X21" s="35"/>
      <c r="Y21" s="35"/>
      <c r="Z21" s="35"/>
    </row>
    <row r="22" spans="1:26" x14ac:dyDescent="0.25"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x14ac:dyDescent="0.25"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x14ac:dyDescent="0.25"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25"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x14ac:dyDescent="0.25"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x14ac:dyDescent="0.25"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25"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25"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x14ac:dyDescent="0.25"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x14ac:dyDescent="0.25"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x14ac:dyDescent="0.25"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x14ac:dyDescent="0.25"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x14ac:dyDescent="0.25">
      <c r="A34" s="2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x14ac:dyDescent="0.25">
      <c r="A35" s="2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24"/>
      <c r="V35" s="24"/>
      <c r="W35" s="24"/>
    </row>
    <row r="36" spans="1:26" x14ac:dyDescent="0.25">
      <c r="A36" s="2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24"/>
      <c r="V36" s="24"/>
      <c r="W36" s="24"/>
    </row>
    <row r="37" spans="1:26" x14ac:dyDescent="0.25">
      <c r="A37" s="2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4"/>
      <c r="V37" s="24"/>
      <c r="W37" s="24"/>
    </row>
    <row r="38" spans="1:26" x14ac:dyDescent="0.25">
      <c r="A38" s="2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24"/>
      <c r="V38" s="24"/>
      <c r="W38" s="24"/>
    </row>
    <row r="39" spans="1:26" x14ac:dyDescent="0.25">
      <c r="A39" s="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6" x14ac:dyDescent="0.25">
      <c r="A40" s="2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6" x14ac:dyDescent="0.25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1:26" x14ac:dyDescent="0.2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6" x14ac:dyDescent="0.2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6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26" x14ac:dyDescent="0.25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26" x14ac:dyDescent="0.25"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26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26" x14ac:dyDescent="0.25"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4:19" x14ac:dyDescent="0.25"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  <row r="50" spans="4:19" x14ac:dyDescent="0.25"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4:19" x14ac:dyDescent="0.25"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</sheetData>
  <sortState ref="B38:C44">
    <sortCondition ref="C37"/>
  </sortState>
  <mergeCells count="17">
    <mergeCell ref="A2:O2"/>
    <mergeCell ref="B4:B6"/>
    <mergeCell ref="C4:F5"/>
    <mergeCell ref="G4:J4"/>
    <mergeCell ref="K4:M4"/>
    <mergeCell ref="N4:N6"/>
    <mergeCell ref="O4:O6"/>
    <mergeCell ref="G5:G6"/>
    <mergeCell ref="H5:H6"/>
    <mergeCell ref="I5:I6"/>
    <mergeCell ref="J5:J6"/>
    <mergeCell ref="K5:K6"/>
    <mergeCell ref="L5:L6"/>
    <mergeCell ref="M5:M6"/>
    <mergeCell ref="A14:B14"/>
    <mergeCell ref="A17:O17"/>
    <mergeCell ref="A16:B16"/>
  </mergeCells>
  <conditionalFormatting sqref="E13 E9 E7:F7 D7:D12 C7:C15 F8:F13 E15 D14:F14">
    <cfRule type="cellIs" dxfId="0" priority="8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workbookViewId="0">
      <selection activeCell="E22" sqref="E22"/>
    </sheetView>
  </sheetViews>
  <sheetFormatPr defaultRowHeight="15" x14ac:dyDescent="0.25"/>
  <cols>
    <col min="2" max="2" width="14.42578125" customWidth="1"/>
    <col min="3" max="3" width="9.42578125" customWidth="1"/>
    <col min="4" max="4" width="10.7109375" customWidth="1"/>
    <col min="10" max="10" width="15.140625" customWidth="1"/>
  </cols>
  <sheetData>
    <row r="2" spans="2:15" x14ac:dyDescent="0.25">
      <c r="C2" s="113" t="s">
        <v>35</v>
      </c>
      <c r="D2" s="113"/>
      <c r="E2" s="113"/>
      <c r="F2" s="113"/>
      <c r="G2" s="113" t="s">
        <v>36</v>
      </c>
      <c r="H2" s="113"/>
      <c r="I2" s="113"/>
      <c r="J2" t="s">
        <v>37</v>
      </c>
    </row>
    <row r="3" spans="2:15" x14ac:dyDescent="0.25">
      <c r="C3" s="21" t="s">
        <v>8</v>
      </c>
      <c r="D3" s="21" t="s">
        <v>9</v>
      </c>
      <c r="E3" s="21" t="s">
        <v>38</v>
      </c>
      <c r="F3" s="21" t="s">
        <v>39</v>
      </c>
      <c r="G3" s="21" t="s">
        <v>8</v>
      </c>
      <c r="H3" s="21" t="s">
        <v>38</v>
      </c>
      <c r="I3" s="21" t="s">
        <v>39</v>
      </c>
    </row>
    <row r="4" spans="2:15" x14ac:dyDescent="0.25">
      <c r="B4" t="s">
        <v>27</v>
      </c>
      <c r="C4">
        <v>8097</v>
      </c>
      <c r="D4">
        <v>3973</v>
      </c>
      <c r="E4">
        <v>2059</v>
      </c>
      <c r="F4">
        <v>2065</v>
      </c>
      <c r="G4">
        <v>12</v>
      </c>
      <c r="H4">
        <v>2</v>
      </c>
      <c r="I4">
        <v>10</v>
      </c>
      <c r="J4">
        <v>29</v>
      </c>
    </row>
    <row r="5" spans="2:15" x14ac:dyDescent="0.25">
      <c r="B5" t="s">
        <v>28</v>
      </c>
      <c r="C5">
        <v>7737</v>
      </c>
      <c r="D5">
        <v>1699</v>
      </c>
      <c r="E5">
        <v>1265</v>
      </c>
      <c r="F5">
        <v>4773</v>
      </c>
      <c r="G5">
        <v>26</v>
      </c>
      <c r="H5">
        <v>3</v>
      </c>
      <c r="I5">
        <v>23</v>
      </c>
      <c r="J5">
        <v>42</v>
      </c>
    </row>
    <row r="6" spans="2:15" x14ac:dyDescent="0.25">
      <c r="B6" t="s">
        <v>29</v>
      </c>
      <c r="C6">
        <v>3417</v>
      </c>
      <c r="D6">
        <v>1707</v>
      </c>
      <c r="F6">
        <v>1355</v>
      </c>
      <c r="G6">
        <v>19</v>
      </c>
      <c r="H6">
        <v>1</v>
      </c>
      <c r="I6">
        <v>18</v>
      </c>
      <c r="J6">
        <v>30</v>
      </c>
    </row>
    <row r="7" spans="2:15" x14ac:dyDescent="0.25">
      <c r="B7" t="s">
        <v>30</v>
      </c>
      <c r="C7">
        <v>6519</v>
      </c>
      <c r="D7">
        <v>1381</v>
      </c>
      <c r="E7">
        <v>2580</v>
      </c>
      <c r="F7">
        <v>2558</v>
      </c>
      <c r="G7">
        <v>20</v>
      </c>
      <c r="H7">
        <v>3</v>
      </c>
      <c r="I7">
        <v>17</v>
      </c>
      <c r="J7">
        <v>40</v>
      </c>
    </row>
    <row r="8" spans="2:15" x14ac:dyDescent="0.25">
      <c r="B8" t="s">
        <v>31</v>
      </c>
      <c r="C8">
        <v>8951</v>
      </c>
      <c r="D8">
        <v>1862</v>
      </c>
      <c r="E8">
        <v>3499</v>
      </c>
      <c r="F8">
        <v>3590</v>
      </c>
      <c r="G8">
        <v>16</v>
      </c>
      <c r="H8">
        <v>3</v>
      </c>
      <c r="I8">
        <v>13</v>
      </c>
      <c r="J8">
        <v>36</v>
      </c>
    </row>
    <row r="9" spans="2:15" x14ac:dyDescent="0.25">
      <c r="B9" t="s">
        <v>32</v>
      </c>
      <c r="C9">
        <v>8472</v>
      </c>
      <c r="D9">
        <v>4018</v>
      </c>
      <c r="F9">
        <v>4454</v>
      </c>
      <c r="G9">
        <v>29</v>
      </c>
      <c r="H9">
        <v>1</v>
      </c>
      <c r="I9">
        <v>28</v>
      </c>
      <c r="J9">
        <v>49</v>
      </c>
    </row>
    <row r="10" spans="2:15" x14ac:dyDescent="0.25">
      <c r="B10" t="s">
        <v>33</v>
      </c>
      <c r="C10">
        <v>9341</v>
      </c>
      <c r="D10">
        <v>1380</v>
      </c>
      <c r="E10">
        <v>1231</v>
      </c>
      <c r="F10">
        <v>6730</v>
      </c>
      <c r="G10">
        <v>42</v>
      </c>
      <c r="H10">
        <v>2</v>
      </c>
      <c r="I10">
        <v>40</v>
      </c>
      <c r="J10">
        <v>56</v>
      </c>
    </row>
    <row r="11" spans="2:15" x14ac:dyDescent="0.25">
      <c r="B11" t="s">
        <v>34</v>
      </c>
      <c r="C11">
        <v>54440</v>
      </c>
      <c r="D11">
        <v>5027</v>
      </c>
      <c r="E11">
        <v>49413</v>
      </c>
      <c r="G11">
        <v>18</v>
      </c>
      <c r="H11">
        <v>18</v>
      </c>
      <c r="J11">
        <v>96</v>
      </c>
    </row>
    <row r="12" spans="2:15" x14ac:dyDescent="0.25">
      <c r="B12" t="s">
        <v>40</v>
      </c>
      <c r="C12" s="23">
        <f>SUM(C4:C10)</f>
        <v>52534</v>
      </c>
      <c r="D12" s="23">
        <f t="shared" ref="D12:J12" si="0">SUM(D4:D10)</f>
        <v>16020</v>
      </c>
      <c r="E12" s="23">
        <f t="shared" si="0"/>
        <v>10634</v>
      </c>
      <c r="F12" s="23">
        <f t="shared" si="0"/>
        <v>25525</v>
      </c>
      <c r="G12" s="23">
        <f t="shared" si="0"/>
        <v>164</v>
      </c>
      <c r="H12" s="23">
        <f t="shared" si="0"/>
        <v>15</v>
      </c>
      <c r="I12" s="23">
        <f t="shared" si="0"/>
        <v>149</v>
      </c>
      <c r="J12" s="23">
        <f t="shared" si="0"/>
        <v>282</v>
      </c>
    </row>
    <row r="13" spans="2:15" x14ac:dyDescent="0.25">
      <c r="B13" t="s">
        <v>18</v>
      </c>
      <c r="C13">
        <v>8230</v>
      </c>
      <c r="D13">
        <v>5332</v>
      </c>
      <c r="E13">
        <v>2898</v>
      </c>
      <c r="G13">
        <v>4</v>
      </c>
      <c r="H13">
        <v>4</v>
      </c>
      <c r="J13">
        <v>26</v>
      </c>
    </row>
    <row r="14" spans="2:15" x14ac:dyDescent="0.25">
      <c r="B14" t="s">
        <v>20</v>
      </c>
      <c r="C14">
        <v>13677</v>
      </c>
      <c r="D14">
        <v>6472</v>
      </c>
      <c r="E14">
        <v>1305</v>
      </c>
      <c r="F14">
        <v>5900</v>
      </c>
      <c r="G14">
        <v>33</v>
      </c>
      <c r="H14" s="22">
        <v>2</v>
      </c>
      <c r="I14">
        <v>30</v>
      </c>
      <c r="J14">
        <v>51</v>
      </c>
      <c r="N14" s="22"/>
      <c r="O14" t="s">
        <v>41</v>
      </c>
    </row>
    <row r="15" spans="2:15" x14ac:dyDescent="0.25">
      <c r="B15" t="s">
        <v>21</v>
      </c>
      <c r="C15">
        <v>6859</v>
      </c>
      <c r="D15">
        <v>4864</v>
      </c>
      <c r="E15">
        <v>950</v>
      </c>
      <c r="F15">
        <v>1045</v>
      </c>
      <c r="G15">
        <v>4</v>
      </c>
      <c r="H15">
        <v>2</v>
      </c>
      <c r="I15">
        <v>2</v>
      </c>
      <c r="J15">
        <v>19</v>
      </c>
    </row>
    <row r="16" spans="2:15" x14ac:dyDescent="0.25">
      <c r="B16" t="s">
        <v>22</v>
      </c>
      <c r="C16">
        <v>6035</v>
      </c>
      <c r="D16">
        <v>1853</v>
      </c>
      <c r="E16">
        <v>485</v>
      </c>
      <c r="F16">
        <v>3697</v>
      </c>
      <c r="G16">
        <v>24</v>
      </c>
      <c r="H16">
        <v>2</v>
      </c>
      <c r="I16">
        <v>22</v>
      </c>
      <c r="J16">
        <v>36</v>
      </c>
    </row>
    <row r="17" spans="2:10" x14ac:dyDescent="0.25">
      <c r="B17" t="s">
        <v>23</v>
      </c>
      <c r="C17">
        <v>7632</v>
      </c>
      <c r="D17">
        <v>3152</v>
      </c>
      <c r="F17">
        <v>4480</v>
      </c>
      <c r="G17">
        <v>25</v>
      </c>
      <c r="H17">
        <v>1</v>
      </c>
      <c r="I17">
        <v>24</v>
      </c>
      <c r="J17">
        <v>44</v>
      </c>
    </row>
    <row r="18" spans="2:10" x14ac:dyDescent="0.25">
      <c r="C18" s="23">
        <f>SUM(C13:C17)</f>
        <v>42433</v>
      </c>
      <c r="D18" s="23">
        <f t="shared" ref="D18:J18" si="1">SUM(D13:D17)</f>
        <v>21673</v>
      </c>
      <c r="E18" s="23">
        <f t="shared" si="1"/>
        <v>5638</v>
      </c>
      <c r="F18" s="23">
        <f t="shared" si="1"/>
        <v>15122</v>
      </c>
      <c r="G18" s="23">
        <f t="shared" si="1"/>
        <v>90</v>
      </c>
      <c r="H18" s="23">
        <f t="shared" si="1"/>
        <v>11</v>
      </c>
      <c r="I18" s="23">
        <f t="shared" si="1"/>
        <v>78</v>
      </c>
      <c r="J18" s="23">
        <f t="shared" si="1"/>
        <v>176</v>
      </c>
    </row>
    <row r="22" spans="2:10" x14ac:dyDescent="0.25">
      <c r="B22" t="s">
        <v>42</v>
      </c>
      <c r="C22" s="23">
        <f>SUM(C4:C11)</f>
        <v>106974</v>
      </c>
      <c r="D22" s="23">
        <f t="shared" ref="D22:J22" si="2">SUM(D4:D11)</f>
        <v>21047</v>
      </c>
      <c r="E22" s="23">
        <f t="shared" si="2"/>
        <v>60047</v>
      </c>
      <c r="F22" s="23">
        <f t="shared" si="2"/>
        <v>25525</v>
      </c>
      <c r="G22" s="23">
        <f t="shared" si="2"/>
        <v>182</v>
      </c>
      <c r="H22" s="23">
        <f t="shared" si="2"/>
        <v>33</v>
      </c>
      <c r="I22" s="23">
        <f t="shared" si="2"/>
        <v>149</v>
      </c>
      <c r="J22" s="23">
        <f t="shared" si="2"/>
        <v>378</v>
      </c>
    </row>
  </sheetData>
  <mergeCells count="2">
    <mergeCell ref="C2:F2"/>
    <mergeCell ref="G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M26" sqref="M26"/>
    </sheetView>
  </sheetViews>
  <sheetFormatPr defaultRowHeight="15" x14ac:dyDescent="0.25"/>
  <sheetData>
    <row r="3" spans="1:2" ht="25.5" x14ac:dyDescent="0.25">
      <c r="A3" s="4" t="s">
        <v>18</v>
      </c>
      <c r="B3" s="6">
        <v>15.2</v>
      </c>
    </row>
    <row r="4" spans="1:2" x14ac:dyDescent="0.25">
      <c r="A4" s="5" t="s">
        <v>20</v>
      </c>
      <c r="B4" s="6">
        <v>51.7</v>
      </c>
    </row>
    <row r="5" spans="1:2" ht="25.5" x14ac:dyDescent="0.25">
      <c r="A5" s="5" t="s">
        <v>21</v>
      </c>
      <c r="B5" s="6">
        <v>33.200000000000003</v>
      </c>
    </row>
    <row r="6" spans="1:2" x14ac:dyDescent="0.25">
      <c r="A6" s="5" t="s">
        <v>22</v>
      </c>
      <c r="B6" s="6">
        <v>31</v>
      </c>
    </row>
    <row r="7" spans="1:2" x14ac:dyDescent="0.25">
      <c r="A7" s="5" t="s">
        <v>23</v>
      </c>
      <c r="B7" s="6">
        <v>36.4</v>
      </c>
    </row>
    <row r="10" spans="1:2" x14ac:dyDescent="0.25">
      <c r="A10" s="5" t="s">
        <v>22</v>
      </c>
      <c r="B10">
        <v>5.46</v>
      </c>
    </row>
    <row r="11" spans="1:2" x14ac:dyDescent="0.25">
      <c r="A11" s="5" t="s">
        <v>23</v>
      </c>
      <c r="B11">
        <v>5.28</v>
      </c>
    </row>
    <row r="12" spans="1:2" x14ac:dyDescent="0.25">
      <c r="A12" s="5" t="s">
        <v>20</v>
      </c>
      <c r="B12">
        <v>3.39</v>
      </c>
    </row>
    <row r="13" spans="1:2" ht="25.5" x14ac:dyDescent="0.25">
      <c r="A13" s="4" t="s">
        <v>18</v>
      </c>
      <c r="B13">
        <v>2.92</v>
      </c>
    </row>
    <row r="14" spans="1:2" ht="25.5" x14ac:dyDescent="0.25">
      <c r="A14" s="5" t="s">
        <v>21</v>
      </c>
      <c r="B14">
        <v>2.73</v>
      </c>
    </row>
    <row r="17" spans="1:2" ht="25.5" x14ac:dyDescent="0.25">
      <c r="A17" s="12" t="s">
        <v>27</v>
      </c>
      <c r="B17">
        <v>32.799999999999997</v>
      </c>
    </row>
    <row r="18" spans="1:2" ht="25.5" x14ac:dyDescent="0.25">
      <c r="A18" s="13" t="s">
        <v>28</v>
      </c>
      <c r="B18">
        <v>28.8</v>
      </c>
    </row>
    <row r="19" spans="1:2" x14ac:dyDescent="0.25">
      <c r="A19" s="13" t="s">
        <v>29</v>
      </c>
      <c r="B19">
        <v>29.1</v>
      </c>
    </row>
    <row r="20" spans="1:2" ht="25.5" x14ac:dyDescent="0.25">
      <c r="A20" s="13" t="s">
        <v>30</v>
      </c>
      <c r="B20">
        <v>34.9</v>
      </c>
    </row>
    <row r="21" spans="1:2" x14ac:dyDescent="0.25">
      <c r="A21" s="13" t="s">
        <v>31</v>
      </c>
      <c r="B21">
        <v>27.5</v>
      </c>
    </row>
    <row r="22" spans="1:2" x14ac:dyDescent="0.25">
      <c r="A22" s="13" t="s">
        <v>32</v>
      </c>
      <c r="B22">
        <v>22.8</v>
      </c>
    </row>
    <row r="23" spans="1:2" ht="25.5" x14ac:dyDescent="0.25">
      <c r="A23" s="17" t="s">
        <v>33</v>
      </c>
      <c r="B23">
        <v>10.1</v>
      </c>
    </row>
    <row r="24" spans="1:2" ht="25.5" x14ac:dyDescent="0.25">
      <c r="A24" s="18" t="s">
        <v>34</v>
      </c>
      <c r="B24">
        <v>9.6</v>
      </c>
    </row>
    <row r="29" spans="1:2" x14ac:dyDescent="0.25">
      <c r="A29" s="13" t="s">
        <v>29</v>
      </c>
      <c r="B29">
        <v>7.24</v>
      </c>
    </row>
    <row r="30" spans="1:2" ht="25.5" x14ac:dyDescent="0.25">
      <c r="A30" s="13" t="s">
        <v>33</v>
      </c>
      <c r="B30">
        <v>5.86</v>
      </c>
    </row>
    <row r="31" spans="1:2" x14ac:dyDescent="0.25">
      <c r="A31" s="13" t="s">
        <v>32</v>
      </c>
      <c r="B31">
        <v>5.71</v>
      </c>
    </row>
    <row r="32" spans="1:2" ht="25.5" x14ac:dyDescent="0.25">
      <c r="A32" s="13" t="s">
        <v>28</v>
      </c>
      <c r="B32">
        <v>4.84</v>
      </c>
    </row>
    <row r="33" spans="1:2" ht="25.5" x14ac:dyDescent="0.25">
      <c r="A33" s="13" t="s">
        <v>30</v>
      </c>
      <c r="B33">
        <v>4.4800000000000004</v>
      </c>
    </row>
    <row r="34" spans="1:2" ht="25.5" x14ac:dyDescent="0.25">
      <c r="A34" s="12" t="s">
        <v>27</v>
      </c>
      <c r="B34">
        <v>3.77</v>
      </c>
    </row>
    <row r="35" spans="1:2" x14ac:dyDescent="0.25">
      <c r="A35" s="17" t="s">
        <v>31</v>
      </c>
      <c r="B35">
        <v>3.58</v>
      </c>
    </row>
    <row r="36" spans="1:2" ht="25.5" x14ac:dyDescent="0.25">
      <c r="A36" s="18" t="s">
        <v>34</v>
      </c>
      <c r="B36">
        <v>2.0499999999999998</v>
      </c>
    </row>
  </sheetData>
  <sortState ref="A29:B36">
    <sortCondition descending="1" ref="B29:B3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Alytaus</vt:lpstr>
      <vt:lpstr>Vilniaus</vt:lpstr>
      <vt:lpstr>Sheet1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2024-10-21T07:35:31Z</cp:lastPrinted>
  <dcterms:created xsi:type="dcterms:W3CDTF">2014-01-10T05:47:40Z</dcterms:created>
  <dcterms:modified xsi:type="dcterms:W3CDTF">2024-10-21T07:36:10Z</dcterms:modified>
  <cp:category/>
  <cp:contentStatus/>
</cp:coreProperties>
</file>