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calcPr calcId="152511"/>
</workbook>
</file>

<file path=xl/calcChain.xml><?xml version="1.0" encoding="utf-8"?>
<calcChain xmlns="http://schemas.openxmlformats.org/spreadsheetml/2006/main">
  <c r="N15" i="2" l="1"/>
  <c r="M17" i="2"/>
  <c r="M15" i="2"/>
  <c r="L17" i="2"/>
  <c r="L15" i="2"/>
  <c r="K15" i="2"/>
  <c r="J17" i="2"/>
  <c r="J15" i="2"/>
  <c r="I17" i="2"/>
  <c r="I15" i="2"/>
  <c r="H15" i="2"/>
  <c r="F17" i="2"/>
  <c r="G17" i="2"/>
  <c r="G15" i="2"/>
  <c r="F15" i="2"/>
  <c r="E15" i="2"/>
  <c r="D17" i="2"/>
  <c r="D15" i="2"/>
  <c r="C17" i="2"/>
  <c r="C15" i="2"/>
  <c r="N13" i="1"/>
  <c r="M13" i="1"/>
  <c r="L13" i="1"/>
  <c r="K13" i="1"/>
  <c r="J13" i="1"/>
  <c r="I13" i="1"/>
  <c r="H13" i="1"/>
  <c r="G13" i="1"/>
  <c r="F13" i="1"/>
  <c r="E13" i="1"/>
  <c r="D13" i="1"/>
  <c r="C13" i="1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C19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C1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D8" i="4"/>
  <c r="C8" i="4"/>
  <c r="L16" i="2" l="1"/>
  <c r="I16" i="2"/>
  <c r="F16" i="2"/>
  <c r="D16" i="2"/>
  <c r="C16" i="2"/>
  <c r="N14" i="2" l="1"/>
  <c r="M14" i="2"/>
  <c r="L14" i="2"/>
  <c r="K14" i="2"/>
  <c r="J14" i="2"/>
  <c r="I14" i="2"/>
  <c r="H14" i="2"/>
  <c r="G14" i="2"/>
  <c r="F14" i="2"/>
  <c r="E14" i="2"/>
  <c r="D14" i="2"/>
  <c r="C14" i="2"/>
  <c r="N13" i="2" l="1"/>
  <c r="M13" i="2"/>
  <c r="L13" i="2"/>
  <c r="K13" i="2"/>
  <c r="J13" i="2"/>
  <c r="I13" i="2"/>
  <c r="H13" i="2"/>
  <c r="G13" i="2"/>
  <c r="F13" i="2"/>
  <c r="E13" i="2"/>
  <c r="D13" i="2"/>
  <c r="C13" i="2"/>
  <c r="N12" i="2" l="1"/>
  <c r="M12" i="2"/>
  <c r="L12" i="2"/>
  <c r="K12" i="2"/>
  <c r="J12" i="2"/>
  <c r="I12" i="2"/>
  <c r="H12" i="2"/>
  <c r="G12" i="2"/>
  <c r="F12" i="2"/>
  <c r="E12" i="2"/>
  <c r="D12" i="2"/>
  <c r="C12" i="2"/>
  <c r="N11" i="2" l="1"/>
  <c r="M11" i="2"/>
  <c r="L11" i="2"/>
  <c r="K11" i="2"/>
  <c r="J11" i="2"/>
  <c r="I11" i="2"/>
  <c r="H11" i="2"/>
  <c r="G11" i="2"/>
  <c r="F11" i="2"/>
  <c r="E11" i="2"/>
  <c r="D11" i="2"/>
  <c r="C11" i="2"/>
  <c r="N10" i="2" l="1"/>
  <c r="M10" i="2"/>
  <c r="L10" i="2"/>
  <c r="K10" i="2"/>
  <c r="J10" i="2"/>
  <c r="I10" i="2"/>
  <c r="H10" i="2"/>
  <c r="G10" i="2"/>
  <c r="F10" i="2"/>
  <c r="E10" i="2"/>
  <c r="D10" i="2"/>
  <c r="C10" i="2"/>
  <c r="N9" i="2" l="1"/>
  <c r="M9" i="2"/>
  <c r="L9" i="2"/>
  <c r="K9" i="2"/>
  <c r="J9" i="2"/>
  <c r="I9" i="2"/>
  <c r="H9" i="2"/>
  <c r="G9" i="2"/>
  <c r="F9" i="2"/>
  <c r="E9" i="2"/>
  <c r="D9" i="2"/>
  <c r="C9" i="2"/>
  <c r="N8" i="2" l="1"/>
  <c r="M8" i="2"/>
  <c r="L8" i="2"/>
  <c r="K8" i="2"/>
  <c r="J8" i="2"/>
  <c r="I8" i="2"/>
  <c r="H8" i="2"/>
  <c r="G8" i="2"/>
  <c r="F8" i="2"/>
  <c r="E8" i="2"/>
  <c r="D8" i="2"/>
  <c r="C8" i="2"/>
  <c r="N12" i="1" l="1"/>
  <c r="M12" i="1"/>
  <c r="L12" i="1"/>
  <c r="K12" i="1"/>
  <c r="J12" i="1"/>
  <c r="I12" i="1"/>
  <c r="H12" i="1"/>
  <c r="G12" i="1"/>
  <c r="F12" i="1"/>
  <c r="E12" i="1"/>
  <c r="D12" i="1"/>
  <c r="C12" i="1"/>
  <c r="N11" i="1" l="1"/>
  <c r="M11" i="1"/>
  <c r="L11" i="1"/>
  <c r="K11" i="1"/>
  <c r="J11" i="1"/>
  <c r="I11" i="1"/>
  <c r="H11" i="1"/>
  <c r="G11" i="1"/>
  <c r="F11" i="1"/>
  <c r="E11" i="1"/>
  <c r="D11" i="1"/>
  <c r="C11" i="1"/>
  <c r="N10" i="1" l="1"/>
  <c r="M10" i="1"/>
  <c r="L10" i="1"/>
  <c r="K10" i="1"/>
  <c r="J10" i="1"/>
  <c r="I10" i="1"/>
  <c r="H10" i="1"/>
  <c r="G10" i="1"/>
  <c r="F10" i="1"/>
  <c r="E10" i="1"/>
  <c r="D10" i="1"/>
  <c r="C10" i="1"/>
  <c r="N9" i="1" l="1"/>
  <c r="M9" i="1"/>
  <c r="L9" i="1"/>
  <c r="K9" i="1"/>
  <c r="J9" i="1"/>
  <c r="I9" i="1"/>
  <c r="H9" i="1"/>
  <c r="G9" i="1"/>
  <c r="F9" i="1"/>
  <c r="E9" i="1"/>
  <c r="D9" i="1"/>
  <c r="C9" i="1"/>
  <c r="G8" i="1" l="1"/>
  <c r="F8" i="1"/>
  <c r="M8" i="1"/>
  <c r="L8" i="1"/>
  <c r="J8" i="1"/>
  <c r="I8" i="1"/>
  <c r="D8" i="1"/>
  <c r="C8" i="1"/>
</calcChain>
</file>

<file path=xl/sharedStrings.xml><?xml version="1.0" encoding="utf-8"?>
<sst xmlns="http://schemas.openxmlformats.org/spreadsheetml/2006/main" count="140" uniqueCount="43">
  <si>
    <t xml:space="preserve">2.9. ALYTAUS APSKRITIES GYVENTOJŲ IR VARTOTOJŲ APRŪPINIMAS </t>
  </si>
  <si>
    <t>Eil. Nr.</t>
  </si>
  <si>
    <t>Savivaldybių</t>
  </si>
  <si>
    <t>Vienam gyventojui tenka dokumentų (fiz. vnt.)</t>
  </si>
  <si>
    <t xml:space="preserve">Vienam gyventojui </t>
  </si>
  <si>
    <t>Vienam vartotojui</t>
  </si>
  <si>
    <t>viešosios</t>
  </si>
  <si>
    <t>Iš viso</t>
  </si>
  <si>
    <t>mieste</t>
  </si>
  <si>
    <t>kaime</t>
  </si>
  <si>
    <t>Garsinių ir regimųjų</t>
  </si>
  <si>
    <t>bibliotekos</t>
  </si>
  <si>
    <t>Alytaus m.</t>
  </si>
  <si>
    <t>Alytaus r.</t>
  </si>
  <si>
    <t>Druskininkai</t>
  </si>
  <si>
    <t>Lazdijai</t>
  </si>
  <si>
    <t>Varėna</t>
  </si>
  <si>
    <t>Iš viso:</t>
  </si>
  <si>
    <t xml:space="preserve">2.9. VILNIAUS APSKRITIES GYVENTOJŲ IR VARTOTOJŲ APRŪPINIMAS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</si>
  <si>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</si>
  <si>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</si>
  <si>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</si>
  <si>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</si>
  <si>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</si>
  <si>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</si>
  <si>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</si>
  <si>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</si>
  <si>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tenka naujų dokumentų (fiz. vnt.)</t>
  </si>
  <si>
    <t>tenka dokumentų (fiz. vnt.)</t>
  </si>
  <si>
    <t>x</t>
  </si>
  <si>
    <t>1 gyventojui</t>
  </si>
  <si>
    <t>1 vartotojui</t>
  </si>
  <si>
    <r>
      <rPr>
        <b/>
        <sz val="9"/>
        <color theme="5" tint="-0.499984740745262"/>
        <rFont val="Arial"/>
        <family val="2"/>
        <charset val="186"/>
      </rPr>
      <t>*Su  Vilniaus r. CB</t>
    </r>
    <r>
      <rPr>
        <sz val="9"/>
        <color theme="5" tint="-0.499984740745262"/>
        <rFont val="Arial"/>
        <family val="2"/>
        <charset val="186"/>
      </rPr>
      <t>, kuri yra kaimo teritorijoje</t>
    </r>
  </si>
  <si>
    <t>1 gyv</t>
  </si>
  <si>
    <t>1 vart</t>
  </si>
  <si>
    <t>Gyventojų skaičius</t>
  </si>
  <si>
    <t>Dokuemntų fondas</t>
  </si>
  <si>
    <t>Nauji dokumentai</t>
  </si>
  <si>
    <t>Vartotojai</t>
  </si>
  <si>
    <t>Garsiniai ir regimieji</t>
  </si>
  <si>
    <t>SAVIVALDYBIŲ VIEŠŲJŲ BIBLIOTEKŲ FONDUOSE ESANČIAIS DOKUMENTAIS (fiz. vnt.) 2017 M.</t>
  </si>
  <si>
    <t>BE Vilniaus m.</t>
  </si>
  <si>
    <t>SU Vilniaus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</si>
</sst>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9"/>
      <color theme="5" tint="-0.499984740745262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165" fontId="0" fillId="2" borderId="0" xfId="0" applyNumberFormat="1" applyFill="1"/>
    <xf numFmtId="0" fontId="6" fillId="3" borderId="6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right"/>
    </xf>
    <xf numFmtId="2" fontId="5" fillId="4" borderId="14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2" fontId="5" fillId="4" borderId="17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1" xfId="0" applyFont="1" applyFill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8" fillId="3" borderId="6" xfId="0" applyFont="1" applyFill="1" applyBorder="1" applyAlignment="1">
      <alignment vertical="center" wrapText="1"/>
    </xf>
    <xf numFmtId="2" fontId="0" fillId="0" borderId="0" xfId="0" applyNumberFormat="1"/>
    <xf numFmtId="0" fontId="0" fillId="0" borderId="0" xfId="0" applyBorder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0" xfId="0" applyAlignment="1"/>
    <xf numFmtId="0" fontId="12" fillId="0" borderId="0" xfId="0" applyFont="1"/>
    <xf numFmtId="2" fontId="8" fillId="3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right" vertical="center" wrapText="1"/>
    </xf>
    <xf numFmtId="0" fontId="10" fillId="4" borderId="7" xfId="0" applyFont="1" applyFill="1" applyBorder="1" applyAlignment="1"/>
    <xf numFmtId="0" fontId="5" fillId="4" borderId="19" xfId="0" applyFont="1" applyFill="1" applyBorder="1" applyAlignment="1">
      <alignment horizontal="right"/>
    </xf>
    <xf numFmtId="0" fontId="7" fillId="4" borderId="17" xfId="0" applyFont="1" applyFill="1" applyBorder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EF2E8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Naujų dokumentų skaičius vienam Alytaus apskrities gyventojui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(Alytaus!$B$8,Alytaus!$B$10,Alytaus!$B$11,Alytaus!$B$12,Alytaus!$B$9)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(Alytaus!$I$8,Alytaus!$I$10,Alytaus!$I$11,Alytaus!$I$12,Alytaus!$I$9)</c:f>
              <c:numCache>
                <c:formatCode>0.00</c:formatCode>
                <c:ptCount val="5"/>
                <c:pt idx="0">
                  <c:v>0.17707181784682222</c:v>
                </c:pt>
                <c:pt idx="1">
                  <c:v>0.23529411764705882</c:v>
                </c:pt>
                <c:pt idx="2">
                  <c:v>0.33973018197029908</c:v>
                </c:pt>
                <c:pt idx="3">
                  <c:v>0.40954000275722624</c:v>
                </c:pt>
                <c:pt idx="4">
                  <c:v>0.44832739395332799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924544"/>
        <c:axId val="14925632"/>
        <c:axId val="0"/>
      </c:bar3DChart>
      <c:catAx>
        <c:axId val="14924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25632"/>
        <c:crosses val="autoZero"/>
        <c:auto val="1"/>
        <c:lblAlgn val="ctr"/>
        <c:lblOffset val="100"/>
        <c:noMultiLvlLbl val="0"/>
      </c:catAx>
      <c:valAx>
        <c:axId val="1492563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492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gyventoj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ir vartotojų aprūpinimas bibliotekų fonduose esančiais dokumentais, fiz. vnt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1 gyventojui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(Alytaus!$B$8,Alytaus!$B$12,Alytaus!$B$10,Alytaus!$B$11,Alytaus!$B$9)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Druskininkai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(Alytaus!$C$8,Alytaus!$C$12,Alytaus!$C$10,Alytaus!$C$11,Alytaus!$C$9)</c:f>
              <c:numCache>
                <c:formatCode>0.00</c:formatCode>
                <c:ptCount val="5"/>
                <c:pt idx="0">
                  <c:v>2.9445705087178293</c:v>
                </c:pt>
                <c:pt idx="1">
                  <c:v>8.1754974495657375</c:v>
                </c:pt>
                <c:pt idx="2">
                  <c:v>8.433396255293097</c:v>
                </c:pt>
                <c:pt idx="3">
                  <c:v>10.328540054381929</c:v>
                </c:pt>
                <c:pt idx="4">
                  <c:v>13.739663562861631</c:v>
                </c:pt>
              </c:numCache>
            </c:numRef>
          </c:val>
        </c:ser>
        <c:ser>
          <c:idx val="1"/>
          <c:order val="1"/>
          <c:tx>
            <c:v>1 vartotojui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(Alytaus!$B$8,Alytaus!$B$12,Alytaus!$B$10,Alytaus!$B$11,Alytaus!$B$9)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Druskininkai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(Alytaus!$L$8,Alytaus!$L$12,Alytaus!$L$10,Alytaus!$L$11,Alytaus!$L$9)</c:f>
              <c:numCache>
                <c:formatCode>0.00</c:formatCode>
                <c:ptCount val="5"/>
                <c:pt idx="0">
                  <c:v>18.44775212636695</c:v>
                </c:pt>
                <c:pt idx="1">
                  <c:v>23.310665618448638</c:v>
                </c:pt>
                <c:pt idx="2">
                  <c:v>24.100160373232249</c:v>
                </c:pt>
                <c:pt idx="3">
                  <c:v>32.729577464788733</c:v>
                </c:pt>
                <c:pt idx="4">
                  <c:v>26.216567960810121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910944"/>
        <c:axId val="14925088"/>
        <c:axId val="0"/>
      </c:bar3DChart>
      <c:catAx>
        <c:axId val="14910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25088"/>
        <c:crosses val="autoZero"/>
        <c:auto val="1"/>
        <c:lblAlgn val="ctr"/>
        <c:lblOffset val="100"/>
        <c:noMultiLvlLbl val="0"/>
      </c:catAx>
      <c:valAx>
        <c:axId val="1492508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491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gyventoj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ir vartotojų aprūpinimas bibliotekų fonduose esančiais dokumentais, fiz. vnt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610936132983377"/>
          <c:y val="0.28365740740740736"/>
          <c:w val="0.81611286089238833"/>
          <c:h val="0.60580963837853596"/>
        </c:manualLayout>
      </c:layout>
      <c:bar3DChart>
        <c:barDir val="bar"/>
        <c:grouping val="clustered"/>
        <c:varyColors val="0"/>
        <c:ser>
          <c:idx val="0"/>
          <c:order val="0"/>
          <c:tx>
            <c:v>1 gyventojui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(Vilniaus!$B$16,Vilniaus!$B$14,Vilniaus!$B$13,Vilniaus!$B$8,Vilniaus!$B$12,Vilniaus!$B$11,Vilniaus!$B$9,Vilniaus!$B$10)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(Vilniaus!$C$16,Vilniaus!$C$14,Vilniaus!$C$13,Vilniaus!$C$8,Vilniaus!$C$12,Vilniaus!$C$11,Vilniaus!$C$9,Vilniaus!$C$10)</c:f>
              <c:numCache>
                <c:formatCode>0.00</c:formatCode>
                <c:ptCount val="8"/>
                <c:pt idx="0">
                  <c:v>0.8767126540064506</c:v>
                </c:pt>
                <c:pt idx="1">
                  <c:v>3.6313325877138478</c:v>
                </c:pt>
                <c:pt idx="2">
                  <c:v>5.6855382469193207</c:v>
                </c:pt>
                <c:pt idx="3">
                  <c:v>7.0958644239281652</c:v>
                </c:pt>
                <c:pt idx="4">
                  <c:v>6.6250422907759976</c:v>
                </c:pt>
                <c:pt idx="5">
                  <c:v>8.1247227221361911</c:v>
                </c:pt>
                <c:pt idx="6">
                  <c:v>8.0056569401387065</c:v>
                </c:pt>
                <c:pt idx="7">
                  <c:v>7.5032448756666454</c:v>
                </c:pt>
              </c:numCache>
            </c:numRef>
          </c:val>
        </c:ser>
        <c:ser>
          <c:idx val="1"/>
          <c:order val="1"/>
          <c:tx>
            <c:v>1 vartotojui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(Vilniaus!$B$16,Vilniaus!$B$14,Vilniaus!$B$13,Vilniaus!$B$8,Vilniaus!$B$12,Vilniaus!$B$11,Vilniaus!$B$9,Vilniaus!$B$10)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(Vilniaus!$L$16,Vilniaus!$L$14,Vilniaus!$L$13,Vilniaus!$L$8,Vilniaus!$L$12,Vilniaus!$L$11,Vilniaus!$L$9,Vilniaus!$L$10)</c:f>
              <c:numCache>
                <c:formatCode>0.00</c:formatCode>
                <c:ptCount val="8"/>
                <c:pt idx="0">
                  <c:v>8.8177259368111685</c:v>
                </c:pt>
                <c:pt idx="1">
                  <c:v>37.539449737715451</c:v>
                </c:pt>
                <c:pt idx="2">
                  <c:v>23.091123701605287</c:v>
                </c:pt>
                <c:pt idx="3">
                  <c:v>20.788069655427936</c:v>
                </c:pt>
                <c:pt idx="4">
                  <c:v>24.064350351915987</c:v>
                </c:pt>
                <c:pt idx="5">
                  <c:v>29.778186838472159</c:v>
                </c:pt>
                <c:pt idx="6">
                  <c:v>32.375468527853172</c:v>
                </c:pt>
                <c:pt idx="7">
                  <c:v>34.17412935323383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916384"/>
        <c:axId val="264348384"/>
        <c:axId val="0"/>
      </c:bar3DChart>
      <c:catAx>
        <c:axId val="14916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348384"/>
        <c:crosses val="autoZero"/>
        <c:auto val="1"/>
        <c:lblAlgn val="ctr"/>
        <c:lblOffset val="100"/>
        <c:noMultiLvlLbl val="0"/>
      </c:catAx>
      <c:valAx>
        <c:axId val="26434838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491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Naujų dokumentų skaičius vienam Vilniaus apskrities 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(Vilniaus!$B$16,Vilniaus!$B$14,Vilniaus!$B$13,Vilniaus!$B$9,Vilniaus!$B$12,Vilniaus!$B$11,Vilniaus!$B$10,Vilniaus!$B$8)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Trakai</c:v>
                </c:pt>
                <c:pt idx="5">
                  <c:v>Švenčionys</c:v>
                </c:pt>
                <c:pt idx="6">
                  <c:v>Širvintos</c:v>
                </c:pt>
                <c:pt idx="7">
                  <c:v>Elektrėnai</c:v>
                </c:pt>
              </c:strCache>
            </c:strRef>
          </c:cat>
          <c:val>
            <c:numRef>
              <c:f>(Vilniaus!$I$16,Vilniaus!$I$14,Vilniaus!$I$13,Vilniaus!$I$9,Vilniaus!$I$12,Vilniaus!$I$11,Vilniaus!$I$10,Vilniaus!$I$8)</c:f>
              <c:numCache>
                <c:formatCode>0.00</c:formatCode>
                <c:ptCount val="8"/>
                <c:pt idx="0">
                  <c:v>5.3601367566323679E-2</c:v>
                </c:pt>
                <c:pt idx="1">
                  <c:v>0.18029493392982893</c:v>
                </c:pt>
                <c:pt idx="2">
                  <c:v>0.3098407347128575</c:v>
                </c:pt>
                <c:pt idx="3">
                  <c:v>0.34162165617309598</c:v>
                </c:pt>
                <c:pt idx="4">
                  <c:v>0.25482114846369147</c:v>
                </c:pt>
                <c:pt idx="5">
                  <c:v>0.38362700372494035</c:v>
                </c:pt>
                <c:pt idx="6">
                  <c:v>0.37165071001734884</c:v>
                </c:pt>
                <c:pt idx="7">
                  <c:v>0.42759580118882001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4347296"/>
        <c:axId val="264359264"/>
        <c:axId val="0"/>
      </c:bar3DChart>
      <c:catAx>
        <c:axId val="264347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359264"/>
        <c:crosses val="autoZero"/>
        <c:auto val="1"/>
        <c:lblAlgn val="ctr"/>
        <c:lblOffset val="100"/>
        <c:noMultiLvlLbl val="0"/>
      </c:catAx>
      <c:valAx>
        <c:axId val="26435926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26434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="1">
                <a:solidFill>
                  <a:sysClr val="windowText" lastClr="000000"/>
                </a:solidFill>
              </a:rPr>
              <a:t>Vilniaus apskrities gyventoj</a:t>
            </a:r>
            <a:r>
              <a:rPr lang="lt-LT" sz="1300" b="1">
                <a:solidFill>
                  <a:sysClr val="windowText" lastClr="000000"/>
                </a:solidFill>
              </a:rPr>
              <a:t>ų ir vartotojų aprūpinimas bibliotekų fonduose esančiais dokumentais, fiz. vnt</a:t>
            </a:r>
          </a:p>
        </c:rich>
      </c:tx>
      <c:layout>
        <c:manualLayout>
          <c:xMode val="edge"/>
          <c:yMode val="edge"/>
          <c:x val="0.14693772401433691"/>
          <c:y val="3.91979166666666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40000"/>
              <a:lumOff val="60000"/>
            </a:schemeClr>
          </a:solidFill>
        </a:ln>
        <a:effectLst/>
        <a:sp3d>
          <a:contourClr>
            <a:schemeClr val="accent2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366782407407409"/>
          <c:y val="0.27256481481481482"/>
          <c:w val="0.78503741039426522"/>
          <c:h val="0.6238430555555555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Lapas1!$B$38:$B$39</c:f>
              <c:strCache>
                <c:ptCount val="2"/>
                <c:pt idx="1">
                  <c:v>1 vartotojui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Lapas1!$B$40:$B$47</c:f>
              <c:numCache>
                <c:formatCode>General</c:formatCode>
                <c:ptCount val="8"/>
                <c:pt idx="0">
                  <c:v>10.46</c:v>
                </c:pt>
                <c:pt idx="1">
                  <c:v>33.520000000000003</c:v>
                </c:pt>
                <c:pt idx="2">
                  <c:v>25.11</c:v>
                </c:pt>
                <c:pt idx="3">
                  <c:v>19.97</c:v>
                </c:pt>
                <c:pt idx="4">
                  <c:v>24.83</c:v>
                </c:pt>
                <c:pt idx="5">
                  <c:v>21.94</c:v>
                </c:pt>
                <c:pt idx="6">
                  <c:v>28.26</c:v>
                </c:pt>
                <c:pt idx="7">
                  <c:v>28.6</c:v>
                </c:pt>
              </c:numCache>
            </c:numRef>
          </c:val>
        </c:ser>
        <c:ser>
          <c:idx val="1"/>
          <c:order val="1"/>
          <c:tx>
            <c:strRef>
              <c:f>Lapas1!$C$38:$C$39</c:f>
              <c:strCache>
                <c:ptCount val="2"/>
                <c:pt idx="1">
                  <c:v>1 gyventojui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7777777777777779E-3"/>
                  <c:y val="-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333333333333332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5555555555555558E-3"/>
                  <c:y val="-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638888888888891E-2"/>
                      <c:h val="4.2615923009623802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2.7777777777777779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3333333333333332E-3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0925337632079971E-17"/>
                  <c:y val="-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Lapas1!$C$40:$C$47</c:f>
              <c:numCache>
                <c:formatCode>General</c:formatCode>
                <c:ptCount val="8"/>
                <c:pt idx="0" formatCode="0.00">
                  <c:v>1</c:v>
                </c:pt>
                <c:pt idx="1">
                  <c:v>3.37</c:v>
                </c:pt>
                <c:pt idx="2">
                  <c:v>5.74</c:v>
                </c:pt>
                <c:pt idx="3">
                  <c:v>6.56</c:v>
                </c:pt>
                <c:pt idx="4">
                  <c:v>6.83</c:v>
                </c:pt>
                <c:pt idx="5">
                  <c:v>7.65</c:v>
                </c:pt>
                <c:pt idx="6">
                  <c:v>8.1</c:v>
                </c:pt>
                <c:pt idx="7">
                  <c:v>8.33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4347840"/>
        <c:axId val="264358176"/>
        <c:axId val="0"/>
      </c:bar3DChart>
      <c:catAx>
        <c:axId val="264347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358176"/>
        <c:crosses val="autoZero"/>
        <c:auto val="1"/>
        <c:lblAlgn val="ctr"/>
        <c:lblOffset val="100"/>
        <c:noMultiLvlLbl val="0"/>
      </c:catAx>
      <c:valAx>
        <c:axId val="264358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434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50208333333331"/>
          <c:y val="0.90737592592592597"/>
          <c:w val="0.38656759259259255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Naujų dokumentų skaičius</a:t>
            </a:r>
            <a:r>
              <a:rPr lang="lt-LT" b="1" baseline="0">
                <a:solidFill>
                  <a:sysClr val="windowText" lastClr="000000"/>
                </a:solidFill>
              </a:rPr>
              <a:t> </a:t>
            </a:r>
            <a:r>
              <a:rPr lang="lt-LT" b="1">
                <a:solidFill>
                  <a:sysClr val="windowText" lastClr="000000"/>
                </a:solidFill>
              </a:rPr>
              <a:t>vienam Vilniaus apskrities  gyventojui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0185067526415994E-16"/>
                  <c:y val="-4.6296296296297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370135052831988E-16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185067526415994E-16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7777777777777779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Lapas1!$A$49:$A$56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Trakai</c:v>
                </c:pt>
                <c:pt idx="3">
                  <c:v>Ukmergė</c:v>
                </c:pt>
                <c:pt idx="4">
                  <c:v>Šalčininkai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Širvintos</c:v>
                </c:pt>
              </c:strCache>
            </c:strRef>
          </c:cat>
          <c:val>
            <c:numRef>
              <c:f>Lapas1!$B$49:$B$56</c:f>
              <c:numCache>
                <c:formatCode>General</c:formatCode>
                <c:ptCount val="8"/>
                <c:pt idx="0">
                  <c:v>0.06</c:v>
                </c:pt>
                <c:pt idx="1">
                  <c:v>0.21</c:v>
                </c:pt>
                <c:pt idx="2">
                  <c:v>0.24</c:v>
                </c:pt>
                <c:pt idx="3">
                  <c:v>0.24</c:v>
                </c:pt>
                <c:pt idx="4">
                  <c:v>0.27</c:v>
                </c:pt>
                <c:pt idx="5">
                  <c:v>0.35</c:v>
                </c:pt>
                <c:pt idx="6">
                  <c:v>0.43</c:v>
                </c:pt>
                <c:pt idx="7">
                  <c:v>0.44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4357632"/>
        <c:axId val="264357088"/>
        <c:axId val="0"/>
      </c:bar3DChart>
      <c:catAx>
        <c:axId val="264357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357088"/>
        <c:crosses val="autoZero"/>
        <c:auto val="1"/>
        <c:lblAlgn val="ctr"/>
        <c:lblOffset val="100"/>
        <c:noMultiLvlLbl val="0"/>
      </c:catAx>
      <c:valAx>
        <c:axId val="264357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435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Alytaus</a:t>
            </a: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 apskrities gyventoj</a:t>
            </a: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ų ir vartotojų aprūpinimas bibliotekų fonduose esančiais dokumentais, fiz. vnt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28245370370370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266921296296296"/>
          <c:y val="0.28900925925925924"/>
          <c:w val="0.76675208333333333"/>
          <c:h val="0.6469474074074074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Lapas1!$B$13</c:f>
              <c:strCache>
                <c:ptCount val="1"/>
                <c:pt idx="0">
                  <c:v>1 vartotojui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Lapas1!$A$14:$A$18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Lapas1!$B$14:$B$18</c:f>
              <c:numCache>
                <c:formatCode>General</c:formatCode>
                <c:ptCount val="5"/>
                <c:pt idx="0">
                  <c:v>37.81</c:v>
                </c:pt>
                <c:pt idx="1">
                  <c:v>26.85</c:v>
                </c:pt>
                <c:pt idx="2">
                  <c:v>23.89</c:v>
                </c:pt>
                <c:pt idx="3">
                  <c:v>21.36</c:v>
                </c:pt>
                <c:pt idx="4">
                  <c:v>17.86</c:v>
                </c:pt>
              </c:numCache>
            </c:numRef>
          </c:val>
        </c:ser>
        <c:ser>
          <c:idx val="1"/>
          <c:order val="1"/>
          <c:tx>
            <c:strRef>
              <c:f>Lapas1!$C$13</c:f>
              <c:strCache>
                <c:ptCount val="1"/>
                <c:pt idx="0">
                  <c:v>1 gyventojui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7777777777778286E-3"/>
                  <c:y val="-1.8518518518518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777777777777779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777777777777779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2.7777777777777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Lapas1!$A$14:$A$18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Lapas1!$C$14:$C$18</c:f>
              <c:numCache>
                <c:formatCode>General</c:formatCode>
                <c:ptCount val="5"/>
                <c:pt idx="0">
                  <c:v>11.73</c:v>
                </c:pt>
                <c:pt idx="1">
                  <c:v>13.89</c:v>
                </c:pt>
                <c:pt idx="2">
                  <c:v>7.92</c:v>
                </c:pt>
                <c:pt idx="3">
                  <c:v>7.77</c:v>
                </c:pt>
                <c:pt idx="4">
                  <c:v>2.71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4344032"/>
        <c:axId val="264358720"/>
        <c:axId val="0"/>
      </c:bar3DChart>
      <c:catAx>
        <c:axId val="264344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358720"/>
        <c:crosses val="autoZero"/>
        <c:auto val="1"/>
        <c:lblAlgn val="ctr"/>
        <c:lblOffset val="1"/>
        <c:tickMarkSkip val="5"/>
        <c:noMultiLvlLbl val="0"/>
      </c:catAx>
      <c:valAx>
        <c:axId val="264358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434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529120370370376"/>
          <c:y val="0.90553592592592591"/>
          <c:w val="0.42941736111111112"/>
          <c:h val="8.5056666666666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388327</xdr:colOff>
      <xdr:row>13</xdr:row>
      <xdr:rowOff>189034</xdr:rowOff>
    </xdr:from>
    <xdr:to>
      <xdr:col>14</xdr:col>
      <xdr:colOff>517200</xdr:colOff>
      <xdr:row>28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21981</xdr:colOff>
      <xdr:row>13</xdr:row>
      <xdr:rowOff>189034</xdr:rowOff>
    </xdr:from>
    <xdr:to>
      <xdr:col>7</xdr:col>
      <xdr:colOff>341354</xdr:colOff>
      <xdr:row>28</xdr:row>
      <xdr:rowOff>45934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18</xdr:row>
      <xdr:rowOff>9525</xdr:rowOff>
    </xdr:from>
    <xdr:to>
      <xdr:col>7</xdr:col>
      <xdr:colOff>358450</xdr:colOff>
      <xdr:row>32</xdr:row>
      <xdr:rowOff>56925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436562</xdr:colOff>
      <xdr:row>18</xdr:row>
      <xdr:rowOff>9526</xdr:rowOff>
    </xdr:from>
    <xdr:to>
      <xdr:col>14</xdr:col>
      <xdr:colOff>485449</xdr:colOff>
      <xdr:row>32</xdr:row>
      <xdr:rowOff>56926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30</xdr:row>
      <xdr:rowOff>23812</xdr:rowOff>
    </xdr:from>
    <xdr:to>
      <xdr:col>11</xdr:col>
      <xdr:colOff>510000</xdr:colOff>
      <xdr:row>41</xdr:row>
      <xdr:rowOff>94912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44</xdr:row>
      <xdr:rowOff>100012</xdr:rowOff>
    </xdr:from>
    <xdr:to>
      <xdr:col>12</xdr:col>
      <xdr:colOff>319500</xdr:colOff>
      <xdr:row>54</xdr:row>
      <xdr:rowOff>228262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504825</xdr:colOff>
      <xdr:row>5</xdr:row>
      <xdr:rowOff>119062</xdr:rowOff>
    </xdr:from>
    <xdr:to>
      <xdr:col>11</xdr:col>
      <xdr:colOff>557625</xdr:colOff>
      <xdr:row>17</xdr:row>
      <xdr:rowOff>133012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O14"/>
  <sheetViews>
    <sheetView zoomScale="130" zoomScaleNormal="130" workbookViewId="0">
      <selection activeCell="C8" sqref="C8:N12"/>
    </sheetView>
  </sheetViews>
  <sheetFormatPr defaultColWidth="8.85546875" defaultRowHeight="15" x14ac:dyDescent="0.25"/>
  <cols>
    <col min="1" max="1" width="4.28515625" style="1" customWidth="1"/>
    <col min="2" max="2" width="11.28515625" style="1" customWidth="1"/>
    <col min="3" max="7" width="8.85546875" style="1"/>
    <col min="8" max="8" width="9.5703125" style="1" bestFit="1" customWidth="1"/>
    <col min="9" max="14" width="8.85546875" style="1"/>
    <col min="15" max="15" width="12.5703125" style="1" bestFit="1" customWidth="1"/>
    <col min="16" max="16384" width="8.85546875" style="1"/>
  </cols>
  <sheetData>
    <row r="2" spans="1:15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5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5">
      <c r="A5" s="55" t="s">
        <v>1</v>
      </c>
      <c r="B5" s="40" t="s">
        <v>2</v>
      </c>
      <c r="C5" s="58" t="s">
        <v>3</v>
      </c>
      <c r="D5" s="58"/>
      <c r="E5" s="58"/>
      <c r="F5" s="59"/>
      <c r="G5" s="59"/>
      <c r="H5" s="59"/>
      <c r="I5" s="60" t="s">
        <v>4</v>
      </c>
      <c r="J5" s="61"/>
      <c r="K5" s="61"/>
      <c r="L5" s="60" t="s">
        <v>5</v>
      </c>
      <c r="M5" s="61"/>
      <c r="N5" s="62"/>
    </row>
    <row r="6" spans="1:15" x14ac:dyDescent="0.25">
      <c r="A6" s="56"/>
      <c r="B6" s="8" t="s">
        <v>6</v>
      </c>
      <c r="C6" s="63" t="s">
        <v>7</v>
      </c>
      <c r="D6" s="63" t="s">
        <v>8</v>
      </c>
      <c r="E6" s="63" t="s">
        <v>9</v>
      </c>
      <c r="F6" s="65" t="s">
        <v>10</v>
      </c>
      <c r="G6" s="59"/>
      <c r="H6" s="59"/>
      <c r="I6" s="50" t="s">
        <v>27</v>
      </c>
      <c r="J6" s="51"/>
      <c r="K6" s="51"/>
      <c r="L6" s="50" t="s">
        <v>28</v>
      </c>
      <c r="M6" s="51"/>
      <c r="N6" s="52"/>
    </row>
    <row r="7" spans="1:15" x14ac:dyDescent="0.25">
      <c r="A7" s="57"/>
      <c r="B7" s="8" t="s">
        <v>11</v>
      </c>
      <c r="C7" s="64"/>
      <c r="D7" s="64"/>
      <c r="E7" s="64"/>
      <c r="F7" s="42" t="s">
        <v>7</v>
      </c>
      <c r="G7" s="41" t="s">
        <v>8</v>
      </c>
      <c r="H7" s="41" t="s">
        <v>9</v>
      </c>
      <c r="I7" s="9" t="s">
        <v>7</v>
      </c>
      <c r="J7" s="9" t="s">
        <v>8</v>
      </c>
      <c r="K7" s="9" t="s">
        <v>9</v>
      </c>
      <c r="L7" s="9" t="s">
        <v>7</v>
      </c>
      <c r="M7" s="9" t="s">
        <v>8</v>
      </c>
      <c r="N7" s="9" t="s">
        <v>9</v>
      </c>
    </row>
    <row r="8" spans="1:15" x14ac:dyDescent="0.25">
      <c r="A8" s="10">
        <v>1</v>
      </c>
      <c r="B8" s="11" t="s">
        <v>12</v>
      </c>
      <c r="C8" s="45">
        <f>Sheet1!G3/Sheet1!C3</f>
        <v>2.9445705087178293</v>
      </c>
      <c r="D8" s="45">
        <f>(Sheet1!H3+Sheet1!I3)/(Sheet1!D3+Sheet1!E3)</f>
        <v>2.9445705087178293</v>
      </c>
      <c r="E8" s="45" t="s">
        <v>29</v>
      </c>
      <c r="F8" s="46">
        <f>Sheet1!S3/Sheet1!C3</f>
        <v>1.5321657842167529E-2</v>
      </c>
      <c r="G8" s="46">
        <f>(Sheet1!T3+Sheet1!U3)/(Sheet1!D3+Sheet1!E3)</f>
        <v>1.5321657842167529E-2</v>
      </c>
      <c r="H8" s="46" t="s">
        <v>29</v>
      </c>
      <c r="I8" s="45">
        <f>Sheet1!K3/Sheet1!C3</f>
        <v>0.17707181784682222</v>
      </c>
      <c r="J8" s="45">
        <f>(Sheet1!L3+Sheet1!M3)/(Sheet1!D3+Sheet1!E3)</f>
        <v>0.17707181784682222</v>
      </c>
      <c r="K8" s="45" t="s">
        <v>29</v>
      </c>
      <c r="L8" s="45">
        <f>Sheet1!G3/Sheet1!O3</f>
        <v>18.44775212636695</v>
      </c>
      <c r="M8" s="45">
        <f>(Sheet1!H3+Sheet1!I3)/(Sheet1!P3+Sheet1!Q3)</f>
        <v>18.44775212636695</v>
      </c>
      <c r="N8" s="45" t="s">
        <v>29</v>
      </c>
    </row>
    <row r="9" spans="1:15" x14ac:dyDescent="0.25">
      <c r="A9" s="10">
        <v>2</v>
      </c>
      <c r="B9" s="12" t="s">
        <v>13</v>
      </c>
      <c r="C9" s="45">
        <f>Sheet1!G4/Sheet1!C4</f>
        <v>13.739663562861631</v>
      </c>
      <c r="D9" s="45">
        <f>Sheet1!I4/Sheet1!E4</f>
        <v>18.012674825174827</v>
      </c>
      <c r="E9" s="45">
        <f>Sheet1!J4/Sheet1!F4</f>
        <v>8.9761014742324328</v>
      </c>
      <c r="F9" s="46">
        <f>Sheet1!S4/Sheet1!C4</f>
        <v>0.11522397210407327</v>
      </c>
      <c r="G9" s="46">
        <f>Sheet1!U4/Sheet1!E4</f>
        <v>2.6223776223776224E-2</v>
      </c>
      <c r="H9" s="46">
        <f>Sheet1!V4/Sheet1!F4</f>
        <v>8.0221764878827331E-3</v>
      </c>
      <c r="I9" s="45">
        <f>Sheet1!K4/Sheet1!C4</f>
        <v>0.44832739395332799</v>
      </c>
      <c r="J9" s="45">
        <f>Sheet1!M4/Sheet1!E4</f>
        <v>0.52360139860139865</v>
      </c>
      <c r="K9" s="45">
        <f>Sheet1!N4/Sheet1!F4</f>
        <v>0.33411735058171282</v>
      </c>
      <c r="L9" s="45">
        <f>Sheet1!G4/Sheet1!O4</f>
        <v>26.216567960810121</v>
      </c>
      <c r="M9" s="45">
        <f>(Sheet1!H4+Sheet1!I4)/(Sheet1!P4+Sheet1!Q4)</f>
        <v>18.625691140542624</v>
      </c>
      <c r="N9" s="45">
        <f>Sheet1!J4/Sheet1!R4</f>
        <v>36.22237288135593</v>
      </c>
    </row>
    <row r="10" spans="1:15" x14ac:dyDescent="0.25">
      <c r="A10" s="10">
        <v>3</v>
      </c>
      <c r="B10" s="12" t="s">
        <v>14</v>
      </c>
      <c r="C10" s="45">
        <f>Sheet1!G5/Sheet1!C5</f>
        <v>8.433396255293097</v>
      </c>
      <c r="D10" s="45">
        <f>(Sheet1!H5+Sheet1!I5)/(Sheet1!D5+Sheet1!E5)</f>
        <v>11.328189052326984</v>
      </c>
      <c r="E10" s="45">
        <f>Sheet1!J5/Sheet1!F5</f>
        <v>3.403491620111732</v>
      </c>
      <c r="F10" s="46">
        <f>Sheet1!S5/Sheet1!C5</f>
        <v>0.14642110096423652</v>
      </c>
      <c r="G10" s="46">
        <f>(Sheet1!T5+Sheet1!U5)/(Sheet1!D5+Sheet1!E5)</f>
        <v>0.22835784904750422</v>
      </c>
      <c r="H10" s="46">
        <f>Sheet1!V5/Sheet1!F5</f>
        <v>4.0502793296089386E-3</v>
      </c>
      <c r="I10" s="45">
        <f>Sheet1!K5/Sheet1!C5</f>
        <v>0.23529411764705882</v>
      </c>
      <c r="J10" s="45">
        <f>(Sheet1!L5+Sheet1!M5)/(Sheet1!D5+Sheet1!E5)</f>
        <v>0.2729684108994454</v>
      </c>
      <c r="K10" s="45">
        <f>Sheet1!N5/Sheet1!F5</f>
        <v>0.16983240223463686</v>
      </c>
      <c r="L10" s="45">
        <f>Sheet1!G5/Sheet1!O5</f>
        <v>24.100160373232249</v>
      </c>
      <c r="M10" s="45">
        <f>(Sheet1!H5+Sheet1!I5)/(Sheet1!P5+Sheet1!Q5)</f>
        <v>24.240454076367389</v>
      </c>
      <c r="N10" s="45">
        <f>Sheet1!J5/Sheet1!R5</f>
        <v>23.319617224880382</v>
      </c>
      <c r="O10" s="7"/>
    </row>
    <row r="11" spans="1:15" x14ac:dyDescent="0.25">
      <c r="A11" s="10">
        <v>4</v>
      </c>
      <c r="B11" s="12" t="s">
        <v>15</v>
      </c>
      <c r="C11" s="45">
        <f>Sheet1!G6/Sheet1!C6</f>
        <v>10.328540054381929</v>
      </c>
      <c r="D11" s="45">
        <f>(Sheet1!H6+Sheet1!I6)/(Sheet1!D6+Sheet1!E6)</f>
        <v>16.261404925312878</v>
      </c>
      <c r="E11" s="45">
        <f>Sheet1!J6/Sheet1!F6</f>
        <v>8.2543401552575872</v>
      </c>
      <c r="F11" s="46">
        <f>Sheet1!S6/Sheet1!C6</f>
        <v>0.24314996862581051</v>
      </c>
      <c r="G11" s="46">
        <f>(Sheet1!T6+Sheet1!U6)/(Sheet1!D6+Sheet1!E6)</f>
        <v>0.90553088413403315</v>
      </c>
      <c r="H11" s="46">
        <f>Sheet1!V6/Sheet1!F6</f>
        <v>1.1573747353563868E-2</v>
      </c>
      <c r="I11" s="45">
        <f>Sheet1!K6/Sheet1!C6</f>
        <v>0.33973018197029908</v>
      </c>
      <c r="J11" s="45">
        <f>(Sheet1!L6+Sheet1!M6)/(Sheet1!D6+Sheet1!E6)</f>
        <v>0.3835284618490109</v>
      </c>
      <c r="K11" s="45">
        <f>Sheet1!N6/Sheet1!F6</f>
        <v>0.32441778405081156</v>
      </c>
      <c r="L11" s="45">
        <f>Sheet1!G6/Sheet1!O6</f>
        <v>32.729577464788733</v>
      </c>
      <c r="M11" s="45">
        <f>(Sheet1!H6+Sheet1!I6)/(Sheet1!P6+Sheet1!Q6)</f>
        <v>34.456372968349015</v>
      </c>
      <c r="N11" s="45">
        <f>Sheet1!J6/Sheet1!R6</f>
        <v>31.637543954557749</v>
      </c>
    </row>
    <row r="12" spans="1:15" ht="15.75" thickBot="1" x14ac:dyDescent="0.3">
      <c r="A12" s="10">
        <v>5</v>
      </c>
      <c r="B12" s="12" t="s">
        <v>16</v>
      </c>
      <c r="C12" s="45">
        <f>Sheet1!G7/Sheet1!C7</f>
        <v>8.1754974495657375</v>
      </c>
      <c r="D12" s="45">
        <f>(Sheet1!H7+Sheet1!I7)/(Sheet1!D7+Sheet1!E7)</f>
        <v>7.848906803468914</v>
      </c>
      <c r="E12" s="45">
        <f>Sheet1!J7/Sheet1!F7</f>
        <v>8.3724767938706357</v>
      </c>
      <c r="F12" s="46">
        <f>Sheet1!S7/Sheet1!C7</f>
        <v>9.8524883966729468E-2</v>
      </c>
      <c r="G12" s="46">
        <f>(Sheet1!T7+Sheet1!U7)/(Sheet1!D7+Sheet1!E7)</f>
        <v>0.20776841333821913</v>
      </c>
      <c r="H12" s="46">
        <f>Sheet1!V7/Sheet1!F7</f>
        <v>3.2635921614851925E-2</v>
      </c>
      <c r="I12" s="45">
        <f>Sheet1!K7/Sheet1!C7</f>
        <v>0.40954000275722624</v>
      </c>
      <c r="J12" s="45">
        <f>(Sheet1!L7+Sheet1!M7)/(Sheet1!D7+Sheet1!E7)</f>
        <v>0.32063026749725176</v>
      </c>
      <c r="K12" s="45">
        <f>Sheet1!N7/Sheet1!F7</f>
        <v>0.46316487402386919</v>
      </c>
      <c r="L12" s="45">
        <f>Sheet1!G7/Sheet1!O7</f>
        <v>23.310665618448638</v>
      </c>
      <c r="M12" s="45">
        <f>(Sheet1!H7+Sheet1!I7)/(Sheet1!P7+Sheet1!Q7)</f>
        <v>20.386738578680202</v>
      </c>
      <c r="N12" s="45">
        <f>Sheet1!J7/Sheet1!R7</f>
        <v>25.367857142857144</v>
      </c>
    </row>
    <row r="13" spans="1:15" ht="15.75" thickBot="1" x14ac:dyDescent="0.3">
      <c r="A13" s="13"/>
      <c r="B13" s="14" t="s">
        <v>17</v>
      </c>
      <c r="C13" s="15">
        <f>Sheet1!G8/Sheet1!C8</f>
        <v>7.6088863794301602</v>
      </c>
      <c r="D13" s="15">
        <f>(Sheet1!H3+Sheet1!H5+Sheet1!H6+Sheet1!H7+Sheet1!I8)/(Sheet1!D8+Sheet1!E8)</f>
        <v>6.0277473530485581</v>
      </c>
      <c r="E13" s="15">
        <f>Sheet1!J8/Sheet1!F8</f>
        <v>7.9827806448316387</v>
      </c>
      <c r="F13" s="16">
        <f>Sheet1!S8/Sheet1!C8</f>
        <v>9.7441799861014589E-2</v>
      </c>
      <c r="G13" s="16">
        <f>(Sheet1!T8+Sheet1!U8)/(Sheet1!D8+Sheet1!E8)</f>
        <v>0.15905628784731402</v>
      </c>
      <c r="H13" s="17">
        <f>Sheet1!V8/Sheet1!F8</f>
        <v>1.4085466591725854E-2</v>
      </c>
      <c r="I13" s="15">
        <f>Sheet1!K8/Sheet1!C8</f>
        <v>0.29571316886726895</v>
      </c>
      <c r="J13" s="18">
        <f>(Sheet1!L3+Sheet1!L5+Sheet1!L6+Sheet1!L7+Sheet1!M8)/(Sheet1!D8+Sheet1!E8)</f>
        <v>0.2297465724968841</v>
      </c>
      <c r="K13" s="19">
        <f>Sheet1!N8/Sheet1!F8</f>
        <v>0.34157682285013541</v>
      </c>
      <c r="L13" s="15">
        <f>Sheet1!G8/Sheet1!O8</f>
        <v>24.771333631843142</v>
      </c>
      <c r="M13" s="15">
        <f>(Sheet1!H8+Sheet1!I8)/(Sheet1!P8+Sheet1!Q8)</f>
        <v>21.32580279008458</v>
      </c>
      <c r="N13" s="20">
        <f>Sheet1!J8/Sheet1!R8</f>
        <v>30.994114535114402</v>
      </c>
    </row>
    <row r="14" spans="1: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</sheetData>
  <sortState ref="B27:C30">
    <sortCondition descending="1" ref="C26"/>
  </sortState>
  <mergeCells count="12">
    <mergeCell ref="L6:N6"/>
    <mergeCell ref="A2:N2"/>
    <mergeCell ref="A3:N3"/>
    <mergeCell ref="A5:A7"/>
    <mergeCell ref="C5:H5"/>
    <mergeCell ref="I5:K5"/>
    <mergeCell ref="L5:N5"/>
    <mergeCell ref="C6:C7"/>
    <mergeCell ref="D6:D7"/>
    <mergeCell ref="E6:E7"/>
    <mergeCell ref="F6:H6"/>
    <mergeCell ref="I6:K6"/>
  </mergeCells>
  <conditionalFormatting sqref="G9:G13 I8:J13 L8:L13 N8:N13">
    <cfRule type="cellIs" dxfId="1" priority="26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8"/>
  <sheetViews>
    <sheetView tabSelected="1" zoomScale="120" zoomScaleNormal="120" workbookViewId="0">
      <selection activeCell="R17" sqref="R17"/>
    </sheetView>
  </sheetViews>
  <sheetFormatPr defaultColWidth="8.85546875" defaultRowHeight="15" x14ac:dyDescent="0.25"/>
  <cols>
    <col min="1" max="1" width="4.42578125" style="1" customWidth="1"/>
    <col min="2" max="2" width="11.28515625" style="1" customWidth="1"/>
    <col min="3" max="9" width="8.85546875" style="1"/>
    <col min="10" max="10" width="9.5703125" style="1" bestFit="1" customWidth="1"/>
    <col min="11" max="12" width="8.85546875" style="1"/>
    <col min="13" max="13" width="10.5703125" style="1" bestFit="1" customWidth="1"/>
    <col min="14" max="16384" width="8.85546875" style="1"/>
  </cols>
  <sheetData>
    <row r="1" spans="1:14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2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x14ac:dyDescent="0.25">
      <c r="A5" s="55" t="s">
        <v>1</v>
      </c>
      <c r="B5" s="22" t="s">
        <v>2</v>
      </c>
      <c r="C5" s="58" t="s">
        <v>3</v>
      </c>
      <c r="D5" s="58"/>
      <c r="E5" s="58"/>
      <c r="F5" s="59"/>
      <c r="G5" s="59"/>
      <c r="H5" s="59"/>
      <c r="I5" s="60" t="s">
        <v>4</v>
      </c>
      <c r="J5" s="61"/>
      <c r="K5" s="61"/>
      <c r="L5" s="60" t="s">
        <v>5</v>
      </c>
      <c r="M5" s="61"/>
      <c r="N5" s="62"/>
    </row>
    <row r="6" spans="1:14" x14ac:dyDescent="0.25">
      <c r="A6" s="56"/>
      <c r="B6" s="8" t="s">
        <v>6</v>
      </c>
      <c r="C6" s="24" t="s">
        <v>7</v>
      </c>
      <c r="D6" s="24" t="s">
        <v>8</v>
      </c>
      <c r="E6" s="22" t="s">
        <v>9</v>
      </c>
      <c r="F6" s="65" t="s">
        <v>10</v>
      </c>
      <c r="G6" s="59"/>
      <c r="H6" s="59"/>
      <c r="I6" s="50" t="s">
        <v>27</v>
      </c>
      <c r="J6" s="51"/>
      <c r="K6" s="51"/>
      <c r="L6" s="50" t="s">
        <v>28</v>
      </c>
      <c r="M6" s="51"/>
      <c r="N6" s="52"/>
    </row>
    <row r="7" spans="1:14" x14ac:dyDescent="0.25">
      <c r="A7" s="57"/>
      <c r="B7" s="8" t="s">
        <v>11</v>
      </c>
      <c r="C7" s="32"/>
      <c r="D7" s="32"/>
      <c r="E7" s="33"/>
      <c r="F7" s="25" t="s">
        <v>7</v>
      </c>
      <c r="G7" s="23" t="s">
        <v>8</v>
      </c>
      <c r="H7" s="23" t="s">
        <v>9</v>
      </c>
      <c r="I7" s="9" t="s">
        <v>7</v>
      </c>
      <c r="J7" s="9" t="s">
        <v>8</v>
      </c>
      <c r="K7" s="9" t="s">
        <v>9</v>
      </c>
      <c r="L7" s="9" t="s">
        <v>7</v>
      </c>
      <c r="M7" s="9" t="s">
        <v>8</v>
      </c>
      <c r="N7" s="9" t="s">
        <v>9</v>
      </c>
    </row>
    <row r="8" spans="1:14" x14ac:dyDescent="0.25">
      <c r="A8" s="10">
        <v>1</v>
      </c>
      <c r="B8" s="29" t="s">
        <v>19</v>
      </c>
      <c r="C8" s="47">
        <f>Sheet1!G9/Sheet1!C9</f>
        <v>7.0958644239281652</v>
      </c>
      <c r="D8" s="47">
        <f>(Sheet1!H9+Sheet1!I9)/(Sheet1!D9+Sheet1!E9)</f>
        <v>5.4560491792889287</v>
      </c>
      <c r="E8" s="47">
        <f>Sheet1!J9/Sheet1!F9</f>
        <v>10.353815159909344</v>
      </c>
      <c r="F8" s="48">
        <f>Sheet1!S9/Sheet1!C9</f>
        <v>7.4069389991990225E-2</v>
      </c>
      <c r="G8" s="48">
        <f>(Sheet1!T9+Sheet1!U9)/(Sheet1!D9+Sheet1!E9)</f>
        <v>9.6077064452753658E-2</v>
      </c>
      <c r="H8" s="48">
        <f>Sheet1!V9/Sheet1!F9</f>
        <v>3.0345001259128684E-2</v>
      </c>
      <c r="I8" s="47">
        <f>Sheet1!K9/Sheet1!C9</f>
        <v>0.42759580118882001</v>
      </c>
      <c r="J8" s="47">
        <f>(Sheet1!L9+Sheet1!M9)/(Sheet1!D9+Sheet1!E9)</f>
        <v>0.29982888649470818</v>
      </c>
      <c r="K8" s="47">
        <f>Sheet1!N9/Sheet1!F9</f>
        <v>0.68144044321329644</v>
      </c>
      <c r="L8" s="47">
        <f>Sheet1!G9/Sheet1!O9</f>
        <v>20.788069655427936</v>
      </c>
      <c r="M8" s="47">
        <f>(Sheet1!H9+Sheet1!I9)/(Sheet1!P9+Sheet1!Q9)</f>
        <v>14.272380636604774</v>
      </c>
      <c r="N8" s="47">
        <f>Sheet1!J9/Sheet1!R9</f>
        <v>39.820823244552059</v>
      </c>
    </row>
    <row r="9" spans="1:14" x14ac:dyDescent="0.25">
      <c r="A9" s="10">
        <v>2</v>
      </c>
      <c r="B9" s="30" t="s">
        <v>20</v>
      </c>
      <c r="C9" s="47">
        <f>Sheet1!G10/Sheet1!C10</f>
        <v>8.0056569401387065</v>
      </c>
      <c r="D9" s="47">
        <f>(Sheet1!H10+Sheet1!I10)/(Sheet1!D10+Sheet1!E10)</f>
        <v>7.6984775343483101</v>
      </c>
      <c r="E9" s="47">
        <f>Sheet1!J10/Sheet1!F10</f>
        <v>8.1669347370473258</v>
      </c>
      <c r="F9" s="48">
        <f>Sheet1!S10/Sheet1!C10</f>
        <v>1.9911150883697146E-2</v>
      </c>
      <c r="G9" s="48">
        <f>(Sheet1!T10+Sheet1!U10)/(Sheet1!D10+Sheet1!E10)</f>
        <v>2.6457482361678424E-2</v>
      </c>
      <c r="H9" s="48">
        <f>Sheet1!V10/Sheet1!F10</f>
        <v>1.6474143393283618E-2</v>
      </c>
      <c r="I9" s="47">
        <f>Sheet1!K10/Sheet1!C10</f>
        <v>0.34162165617309598</v>
      </c>
      <c r="J9" s="47">
        <f>(Sheet1!L10+Sheet1!M10)/(Sheet1!D10+Sheet1!E10)</f>
        <v>0.32231711845525435</v>
      </c>
      <c r="K9" s="47">
        <f>Sheet1!N10/Sheet1!F10</f>
        <v>0.35175707949505286</v>
      </c>
      <c r="L9" s="47">
        <f>Sheet1!G10/Sheet1!O10</f>
        <v>32.375468527853172</v>
      </c>
      <c r="M9" s="47">
        <f>(Sheet1!H10+Sheet1!I10)/(Sheet1!P10+Sheet1!Q10)</f>
        <v>27.978407557354927</v>
      </c>
      <c r="N9" s="47">
        <f>Sheet1!J10/Sheet1!R10</f>
        <v>35.106012989733919</v>
      </c>
    </row>
    <row r="10" spans="1:14" x14ac:dyDescent="0.25">
      <c r="A10" s="10">
        <v>3</v>
      </c>
      <c r="B10" s="30" t="s">
        <v>21</v>
      </c>
      <c r="C10" s="47">
        <f>Sheet1!G11/Sheet1!C11</f>
        <v>7.5032448756666454</v>
      </c>
      <c r="D10" s="47">
        <f>(Sheet1!H11+Sheet1!I11)/(Sheet1!D11+Sheet1!E11)</f>
        <v>7.1129655657062543</v>
      </c>
      <c r="E10" s="47">
        <f>Sheet1!J11/Sheet1!F11</f>
        <v>7.7282950055718773</v>
      </c>
      <c r="F10" s="48">
        <f>Sheet1!S11/Sheet1!C11</f>
        <v>4.3629120349547003E-2</v>
      </c>
      <c r="G10" s="48">
        <f>(Sheet1!T11+Sheet1!U11)/(Sheet1!D11+Sheet1!E11)</f>
        <v>9.873506676036542E-2</v>
      </c>
      <c r="H10" s="48">
        <f>Sheet1!V11/Sheet1!F11</f>
        <v>1.1852902441495288E-2</v>
      </c>
      <c r="I10" s="47">
        <f>Sheet1!K11/Sheet1!C11</f>
        <v>0.37165071001734884</v>
      </c>
      <c r="J10" s="47">
        <f>(Sheet1!L11+Sheet1!M11)/(Sheet1!D11+Sheet1!E11)</f>
        <v>0.32659873506676035</v>
      </c>
      <c r="K10" s="47">
        <f>Sheet1!N11/Sheet1!F11</f>
        <v>0.39509674804984296</v>
      </c>
      <c r="L10" s="47">
        <f>Sheet1!G11/Sheet1!O11</f>
        <v>34.17412935323383</v>
      </c>
      <c r="M10" s="47">
        <f>(Sheet1!H11+Sheet1!I11)/(Sheet1!P11+Sheet1!Q11)</f>
        <v>23.718219097832456</v>
      </c>
      <c r="N10" s="47">
        <f>Sheet1!J11/Sheet1!R11</f>
        <v>56.299630996309965</v>
      </c>
    </row>
    <row r="11" spans="1:14" x14ac:dyDescent="0.25">
      <c r="A11" s="10">
        <v>4</v>
      </c>
      <c r="B11" s="30" t="s">
        <v>22</v>
      </c>
      <c r="C11" s="47">
        <f>Sheet1!G12/Sheet1!C12</f>
        <v>8.1247227221361911</v>
      </c>
      <c r="D11" s="47">
        <f>(Sheet1!H12+Sheet1!I12)/(Sheet1!D12+Sheet1!E12)</f>
        <v>7.4541805565004422</v>
      </c>
      <c r="E11" s="47">
        <f>Sheet1!J12/Sheet1!F12</f>
        <v>9.1967587557102455</v>
      </c>
      <c r="F11" s="48">
        <f>Sheet1!S12/Sheet1!C12</f>
        <v>1.1970033064077346E-2</v>
      </c>
      <c r="G11" s="48">
        <f>(Sheet1!T12+Sheet1!U12)/(Sheet1!D12+Sheet1!E12)</f>
        <v>1.6055513980542894E-2</v>
      </c>
      <c r="H11" s="48">
        <f>Sheet1!V12/Sheet1!F12</f>
        <v>5.4383293452251466E-3</v>
      </c>
      <c r="I11" s="47">
        <f>Sheet1!K12/Sheet1!C12</f>
        <v>0.38362700372494035</v>
      </c>
      <c r="J11" s="47">
        <f>(Sheet1!L12+Sheet1!M12)/(Sheet1!D12+Sheet1!E12)</f>
        <v>0.30233349207429078</v>
      </c>
      <c r="K11" s="47">
        <f>Sheet1!N12/Sheet1!F12</f>
        <v>0.51359582336306286</v>
      </c>
      <c r="L11" s="47">
        <f>Sheet1!G12/Sheet1!O12</f>
        <v>29.778186838472159</v>
      </c>
      <c r="M11" s="47">
        <f>(Sheet1!H12+Sheet1!I12)/(Sheet1!P12+Sheet1!Q12)</f>
        <v>27.661954052007069</v>
      </c>
      <c r="N11" s="47">
        <f>Sheet1!J12/Sheet1!R12</f>
        <v>33.055121188428458</v>
      </c>
    </row>
    <row r="12" spans="1:14" x14ac:dyDescent="0.25">
      <c r="A12" s="10">
        <v>5</v>
      </c>
      <c r="B12" s="30" t="s">
        <v>23</v>
      </c>
      <c r="C12" s="47">
        <f>Sheet1!G13/Sheet1!C13</f>
        <v>6.6250422907759976</v>
      </c>
      <c r="D12" s="47">
        <f>(Sheet1!H13+Sheet1!I13)/(Sheet1!D13+Sheet1!E13)</f>
        <v>7.3270745003028468</v>
      </c>
      <c r="E12" s="47">
        <f>Sheet1!J13/Sheet1!F13</f>
        <v>5.9007686058863964</v>
      </c>
      <c r="F12" s="48">
        <f>Sheet1!S13/Sheet1!C13</f>
        <v>4.6873558269000096E-2</v>
      </c>
      <c r="G12" s="48">
        <f>(Sheet1!T13+Sheet1!U13)/(Sheet1!D13+Sheet1!E13)</f>
        <v>5.0635978195033314E-2</v>
      </c>
      <c r="H12" s="48">
        <f>Sheet1!V13/Sheet1!F13</f>
        <v>4.2991939011435353E-2</v>
      </c>
      <c r="I12" s="47">
        <f>Sheet1!K13/Sheet1!C13</f>
        <v>0.25482114846369147</v>
      </c>
      <c r="J12" s="47">
        <f>(Sheet1!L13+Sheet1!M13)/(Sheet1!D13+Sheet1!E13)</f>
        <v>0.20187764990914597</v>
      </c>
      <c r="K12" s="47">
        <f>Sheet1!N13/Sheet1!F13</f>
        <v>0.30944197962881959</v>
      </c>
      <c r="L12" s="47">
        <f>Sheet1!G13/Sheet1!O13</f>
        <v>24.064350351915987</v>
      </c>
      <c r="M12" s="47">
        <f>(Sheet1!H13+Sheet1!I13)/(Sheet1!P13+Sheet1!Q13)</f>
        <v>22.564819996269353</v>
      </c>
      <c r="N12" s="47">
        <f>Sheet1!J13/Sheet1!R13</f>
        <v>26.303621169916436</v>
      </c>
    </row>
    <row r="13" spans="1:14" x14ac:dyDescent="0.25">
      <c r="A13" s="10">
        <v>6</v>
      </c>
      <c r="B13" s="30" t="s">
        <v>24</v>
      </c>
      <c r="C13" s="47">
        <f>Sheet1!G14/Sheet1!C14</f>
        <v>5.6855382469193207</v>
      </c>
      <c r="D13" s="47">
        <f>(Sheet1!H14+Sheet1!I14)/(Sheet1!D14+Sheet1!E14)</f>
        <v>3.3388859210334614</v>
      </c>
      <c r="E13" s="47">
        <f>Sheet1!J14/Sheet1!F14</f>
        <v>9.1826735181298407</v>
      </c>
      <c r="F13" s="48">
        <f>Sheet1!S14/Sheet1!C14</f>
        <v>8.5445245291792607E-2</v>
      </c>
      <c r="G13" s="48">
        <f>(Sheet1!T14+Sheet1!U14)/(Sheet1!D14+Sheet1!E14)</f>
        <v>8.8242436015735032E-2</v>
      </c>
      <c r="H13" s="48">
        <f>Sheet1!V14/Sheet1!F14</f>
        <v>8.1276688137801256E-2</v>
      </c>
      <c r="I13" s="47">
        <f>Sheet1!K14/Sheet1!C14</f>
        <v>0.3098407347128575</v>
      </c>
      <c r="J13" s="47">
        <f>(Sheet1!L14+Sheet1!M14)/(Sheet1!D14+Sheet1!E14)</f>
        <v>0.13248506629109805</v>
      </c>
      <c r="K13" s="47">
        <f>Sheet1!N14/Sheet1!F14</f>
        <v>0.57414778895563434</v>
      </c>
      <c r="L13" s="47">
        <f>Sheet1!G14/Sheet1!O14</f>
        <v>23.091123701605287</v>
      </c>
      <c r="M13" s="47">
        <f>(Sheet1!H14+Sheet1!I14)/(Sheet1!P14+Sheet1!Q14)</f>
        <v>17.110751617720258</v>
      </c>
      <c r="N13" s="47">
        <f>Sheet1!J14/Sheet1!R14</f>
        <v>28.486079928154467</v>
      </c>
    </row>
    <row r="14" spans="1:14" x14ac:dyDescent="0.25">
      <c r="A14" s="10">
        <v>7</v>
      </c>
      <c r="B14" s="30" t="s">
        <v>26</v>
      </c>
      <c r="C14" s="47">
        <f>Sheet1!G15/Sheet1!C15</f>
        <v>3.6313325877138478</v>
      </c>
      <c r="D14" s="47">
        <f>Sheet1!I15/Sheet1!E15</f>
        <v>5.9967483199653158</v>
      </c>
      <c r="E14" s="47">
        <f>(Sheet1!H15+Sheet1!J15)/(Sheet1!D15+Sheet1!F15)</f>
        <v>3.5126643538406324</v>
      </c>
      <c r="F14" s="48">
        <f>Sheet1!S15/Sheet1!C15</f>
        <v>1.0034795575991053E-2</v>
      </c>
      <c r="G14" s="48">
        <f>Sheet1!U15/Sheet1!E15</f>
        <v>2.6013440277476697E-2</v>
      </c>
      <c r="H14" s="48">
        <f>(Sheet1!T15+Sheet1!V15)/(Sheet1!D15+Sheet1!F15)</f>
        <v>9.2331785407445272E-3</v>
      </c>
      <c r="I14" s="47">
        <f>Sheet1!K15/Sheet1!C15</f>
        <v>0.18029493392982893</v>
      </c>
      <c r="J14" s="47">
        <f>Sheet1!M15/Sheet1!E15</f>
        <v>0.39952308692824628</v>
      </c>
      <c r="K14" s="47">
        <f>(Sheet1!L15+Sheet1!N15)/(Sheet1!D15+Sheet1!F15)</f>
        <v>0.16929669062870442</v>
      </c>
      <c r="L14" s="47">
        <f>Sheet1!G15/Sheet1!O15</f>
        <v>37.539449737715451</v>
      </c>
      <c r="M14" s="47">
        <f>Sheet1!I15/Sheet1!Q15</f>
        <v>22.471974004874085</v>
      </c>
      <c r="N14" s="47">
        <f>(Sheet1!H15+Sheet1!J15)/(Sheet1!P15+Sheet1!R15)</f>
        <v>39.826510480887791</v>
      </c>
    </row>
    <row r="15" spans="1:14" x14ac:dyDescent="0.25">
      <c r="A15" s="66" t="s">
        <v>17</v>
      </c>
      <c r="B15" s="67"/>
      <c r="C15" s="26">
        <f>Sheet1!G18/Sheet1!C18</f>
        <v>5.781683342960485</v>
      </c>
      <c r="D15" s="26">
        <f>(Sheet1!H9+Sheet1!H10+Sheet1!H11+Sheet1!H12+Sheet1!H13+Sheet1!H14+Sheet1!I18)/(Sheet1!D9+Sheet1!D10+Sheet1!D11+Sheet1!D12+Sheet1!D13+Sheet1!D14+Sheet1!E18)</f>
        <v>6.051017415628948</v>
      </c>
      <c r="E15" s="26">
        <f>(Sheet1!J18+Sheet1!H15)/(Sheet1!F18+Sheet1!D15)</f>
        <v>5.64063912106087</v>
      </c>
      <c r="F15" s="27">
        <f>Sheet1!S18/Sheet1!C18</f>
        <v>3.4029718822567077E-2</v>
      </c>
      <c r="G15" s="27">
        <f>(Sheet1!T9+Sheet1!T10+Sheet1!T11+Sheet1!T12+Sheet1!T13+Sheet1!T14+Sheet1!U18)/(Sheet1!D9+Sheet1!D10+Sheet1!D11+Sheet1!D12+Sheet1!D13+Sheet1!D14+Sheet1!E18)</f>
        <v>6.059375563977621E-2</v>
      </c>
      <c r="H15" s="27">
        <f>(Sheet1!V18+Sheet1!T15)/(Sheet1!F18+Sheet1!D15)</f>
        <v>2.0118727664727252E-2</v>
      </c>
      <c r="I15" s="26">
        <f>Sheet1!K18/Sheet1!C18</f>
        <v>0.27965776445914148</v>
      </c>
      <c r="J15" s="26">
        <f>(Sheet1!L9+Sheet1!L10+Sheet1!L11+Sheet1!L12+Sheet1!L13+Sheet1!L14+Sheet1!M18)/(Sheet1!D9+Sheet1!D10+Sheet1!D11+Sheet1!D12+Sheet1!D13+Sheet1!D14+Sheet1!E18)</f>
        <v>0.25277476989713049</v>
      </c>
      <c r="K15" s="26">
        <f>(Sheet1!N18+Sheet1!L15)/(Sheet1!F18+Sheet1!D15)</f>
        <v>0.29358811541982927</v>
      </c>
      <c r="L15" s="26">
        <f>Sheet1!G18/Sheet1!O18</f>
        <v>28.389062321544142</v>
      </c>
      <c r="M15" s="26">
        <f>(Sheet1!H9+Sheet1!H10+Sheet1!H11+Sheet1!H12+Sheet1!H13+Sheet1!H14+Sheet1!I18)/(Sheet1!P9+Sheet1!P10+Sheet1!P11+Sheet1!P12+Sheet1!P13+Sheet1!P14+Sheet1!Q18)</f>
        <v>21.225726042573395</v>
      </c>
      <c r="N15" s="28">
        <f>(Sheet1!J18+Sheet1!H15)/(Sheet1!R19+Sheet1!P15)</f>
        <v>35.492733692622188</v>
      </c>
    </row>
    <row r="16" spans="1:14" ht="15.75" thickBot="1" x14ac:dyDescent="0.3">
      <c r="A16" s="10">
        <v>8</v>
      </c>
      <c r="B16" s="31" t="s">
        <v>25</v>
      </c>
      <c r="C16" s="47">
        <f>Sheet1!G16/Sheet1!C16</f>
        <v>0.8767126540064506</v>
      </c>
      <c r="D16" s="47">
        <f>(Sheet1!H16+Sheet1!I16)/(Sheet1!D16+Sheet1!E16)</f>
        <v>0.8767126540064506</v>
      </c>
      <c r="E16" s="47" t="s">
        <v>29</v>
      </c>
      <c r="F16" s="48">
        <f>Sheet1!S16/Sheet1!C16</f>
        <v>3.3714308674037789E-2</v>
      </c>
      <c r="G16" s="48">
        <v>3.4000000000000002E-2</v>
      </c>
      <c r="H16" s="48" t="s">
        <v>29</v>
      </c>
      <c r="I16" s="47">
        <f>Sheet1!K16/Sheet1!C16</f>
        <v>5.3601367566323679E-2</v>
      </c>
      <c r="J16" s="47">
        <v>0.05</v>
      </c>
      <c r="K16" s="47" t="s">
        <v>29</v>
      </c>
      <c r="L16" s="47">
        <f>Sheet1!G16/Sheet1!O16</f>
        <v>8.8177259368111685</v>
      </c>
      <c r="M16" s="47">
        <v>8.82</v>
      </c>
      <c r="N16" s="49" t="s">
        <v>29</v>
      </c>
    </row>
    <row r="17" spans="1:14" ht="15.75" thickBot="1" x14ac:dyDescent="0.3">
      <c r="A17" s="68" t="s">
        <v>17</v>
      </c>
      <c r="B17" s="69"/>
      <c r="C17" s="15">
        <f>Sheet1!G19/Sheet1!C19</f>
        <v>2.4474799905151254</v>
      </c>
      <c r="D17" s="15">
        <f>(Sheet1!H9+Sheet1!H10+Sheet1!H11+Sheet1!H12+Sheet1!H13+Sheet1!H14+Sheet1!H16+Sheet1!I19)/(Sheet1!D9+Sheet1!D10+Sheet1!D11+Sheet1!D12+Sheet1!D13+Sheet1!D14+Sheet1!D16+Sheet1!E19)</f>
        <v>1.5977667329982175</v>
      </c>
      <c r="E17" s="15">
        <v>5.64</v>
      </c>
      <c r="F17" s="16">
        <f>Sheet1!S19/Sheet1!C19</f>
        <v>3.3815315589334732E-2</v>
      </c>
      <c r="G17" s="16">
        <f>(Sheet1!T9+Sheet1!T10+Sheet1!T11+Sheet1!T12+Sheet1!T13+Sheet1!T14+Sheet1!T16+Sheet1!U19)/(Sheet1!D9+Sheet1!D10+Sheet1!D11+Sheet1!D12+Sheet1!D13+Sheet1!D14+Sheet1!D16+Sheet1!E19)</f>
        <v>3.7460036026520045E-2</v>
      </c>
      <c r="H17" s="17">
        <v>0.02</v>
      </c>
      <c r="I17" s="15">
        <f>Sheet1!K19/Sheet1!C19</f>
        <v>0.12599364612727856</v>
      </c>
      <c r="J17" s="18">
        <f>(Sheet1!L9+Sheet1!L10+Sheet1!L11+Sheet1!L12+Sheet1!L13+Sheet1!L14+Sheet1!L16+Sheet1!M19)/(Sheet1!D9+Sheet1!D10+Sheet1!D11+Sheet1!D12+Sheet1!D13+Sheet1!D14+Sheet1!D16+Sheet1!E19)</f>
        <v>8.1356747427687601E-2</v>
      </c>
      <c r="K17" s="19">
        <v>0.28999999999999998</v>
      </c>
      <c r="L17" s="15">
        <f>Sheet1!G19/Sheet1!O19</f>
        <v>18.429038831865686</v>
      </c>
      <c r="M17" s="15">
        <f>(Sheet1!H9+Sheet1!H10+Sheet1!H11+Sheet1!H12+Sheet1!H13+Sheet1!H14+Sheet1!H16+Sheet1!I19)/(Sheet1!P9+Sheet1!P10+Sheet1!P11+Sheet1!P12+Sheet1!P13+Sheet1!P14+Sheet1!P16+Sheet1!Q19)</f>
        <v>12.751787640815916</v>
      </c>
      <c r="N17" s="15">
        <v>35.49</v>
      </c>
    </row>
    <row r="18" spans="1:14" x14ac:dyDescent="0.25">
      <c r="A18" s="35" t="s">
        <v>32</v>
      </c>
      <c r="B18" s="36"/>
      <c r="C18" s="36"/>
      <c r="D18" s="36"/>
      <c r="E18" s="35"/>
      <c r="F18" s="34"/>
      <c r="G18" s="4"/>
      <c r="H18" s="4"/>
      <c r="I18" s="4"/>
      <c r="J18" s="4"/>
      <c r="K18" s="4"/>
      <c r="L18" s="4"/>
      <c r="M18" s="4"/>
      <c r="N18" s="4"/>
    </row>
  </sheetData>
  <sortState ref="A19:E28">
    <sortCondition descending="1" ref="C37"/>
  </sortState>
  <mergeCells count="11">
    <mergeCell ref="A15:B15"/>
    <mergeCell ref="A17:B17"/>
    <mergeCell ref="A2:N2"/>
    <mergeCell ref="A3:N3"/>
    <mergeCell ref="A5:A7"/>
    <mergeCell ref="C5:H5"/>
    <mergeCell ref="I5:K5"/>
    <mergeCell ref="L5:N5"/>
    <mergeCell ref="F6:H6"/>
    <mergeCell ref="I6:K6"/>
    <mergeCell ref="L6:N6"/>
  </mergeCells>
  <conditionalFormatting sqref="G8:G15 I8:J17 L8:L17 G17">
    <cfRule type="cellIs" dxfId="0" priority="20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9"/>
  <sheetViews>
    <sheetView workbookViewId="0">
      <selection activeCell="S18" sqref="S18"/>
    </sheetView>
  </sheetViews>
  <sheetFormatPr defaultRowHeight="15" x14ac:dyDescent="0.25"/>
  <cols>
    <col min="2" max="2" width="14.140625" customWidth="1"/>
  </cols>
  <sheetData>
    <row r="2" spans="2:22" x14ac:dyDescent="0.25">
      <c r="C2" s="70" t="s">
        <v>35</v>
      </c>
      <c r="D2" s="70"/>
      <c r="E2" s="70"/>
      <c r="F2" s="70"/>
      <c r="G2" s="70" t="s">
        <v>36</v>
      </c>
      <c r="H2" s="70"/>
      <c r="I2" s="70"/>
      <c r="J2" s="70"/>
      <c r="K2" s="70" t="s">
        <v>37</v>
      </c>
      <c r="L2" s="70"/>
      <c r="M2" s="70"/>
      <c r="O2" s="43" t="s">
        <v>38</v>
      </c>
      <c r="P2" s="43"/>
      <c r="S2" t="s">
        <v>39</v>
      </c>
    </row>
    <row r="3" spans="2:22" x14ac:dyDescent="0.25">
      <c r="B3" t="s">
        <v>12</v>
      </c>
      <c r="C3">
        <v>51561</v>
      </c>
      <c r="D3">
        <v>37100</v>
      </c>
      <c r="E3">
        <v>14461</v>
      </c>
      <c r="G3">
        <v>151825</v>
      </c>
      <c r="H3">
        <v>87043</v>
      </c>
      <c r="I3">
        <v>64782</v>
      </c>
      <c r="K3">
        <v>9130</v>
      </c>
      <c r="L3">
        <v>4927</v>
      </c>
      <c r="M3">
        <v>4203</v>
      </c>
      <c r="O3">
        <v>8230</v>
      </c>
      <c r="P3">
        <v>5332</v>
      </c>
      <c r="Q3">
        <v>2898</v>
      </c>
      <c r="S3">
        <v>790</v>
      </c>
      <c r="T3">
        <v>621</v>
      </c>
      <c r="U3">
        <v>169</v>
      </c>
    </row>
    <row r="4" spans="2:22" x14ac:dyDescent="0.25">
      <c r="B4" t="s">
        <v>13</v>
      </c>
      <c r="C4">
        <v>26097</v>
      </c>
      <c r="D4">
        <v>0</v>
      </c>
      <c r="E4">
        <v>2288</v>
      </c>
      <c r="F4">
        <v>23809</v>
      </c>
      <c r="G4">
        <v>358564</v>
      </c>
      <c r="H4">
        <v>103639</v>
      </c>
      <c r="I4">
        <v>41213</v>
      </c>
      <c r="J4">
        <v>213712</v>
      </c>
      <c r="K4">
        <v>11700</v>
      </c>
      <c r="L4">
        <v>2547</v>
      </c>
      <c r="M4">
        <v>1198</v>
      </c>
      <c r="N4">
        <v>7955</v>
      </c>
      <c r="O4">
        <v>13677</v>
      </c>
      <c r="P4">
        <v>6472</v>
      </c>
      <c r="Q4">
        <v>1305</v>
      </c>
      <c r="R4">
        <v>5900</v>
      </c>
      <c r="S4">
        <v>3007</v>
      </c>
      <c r="T4">
        <v>2756</v>
      </c>
      <c r="U4">
        <v>60</v>
      </c>
      <c r="V4">
        <v>191</v>
      </c>
    </row>
    <row r="5" spans="2:22" x14ac:dyDescent="0.25">
      <c r="B5" t="s">
        <v>14</v>
      </c>
      <c r="C5">
        <v>19601</v>
      </c>
      <c r="D5">
        <v>10914</v>
      </c>
      <c r="E5">
        <v>1527</v>
      </c>
      <c r="F5">
        <v>7160</v>
      </c>
      <c r="G5">
        <v>165303</v>
      </c>
      <c r="H5">
        <v>119778</v>
      </c>
      <c r="I5">
        <v>21156</v>
      </c>
      <c r="J5">
        <v>24369</v>
      </c>
      <c r="K5">
        <v>4612</v>
      </c>
      <c r="L5">
        <v>2978</v>
      </c>
      <c r="M5">
        <v>418</v>
      </c>
      <c r="N5">
        <v>1216</v>
      </c>
      <c r="O5">
        <v>6859</v>
      </c>
      <c r="P5">
        <v>4864</v>
      </c>
      <c r="Q5">
        <v>950</v>
      </c>
      <c r="R5">
        <v>1045</v>
      </c>
      <c r="S5">
        <v>2870</v>
      </c>
      <c r="T5">
        <v>2831</v>
      </c>
      <c r="U5">
        <v>10</v>
      </c>
      <c r="V5">
        <v>29</v>
      </c>
    </row>
    <row r="6" spans="2:22" x14ac:dyDescent="0.25">
      <c r="B6" t="s">
        <v>15</v>
      </c>
      <c r="C6">
        <v>19124</v>
      </c>
      <c r="D6">
        <v>3737</v>
      </c>
      <c r="E6">
        <v>1217</v>
      </c>
      <c r="F6">
        <v>14170</v>
      </c>
      <c r="G6">
        <v>197523</v>
      </c>
      <c r="H6">
        <v>62178</v>
      </c>
      <c r="I6">
        <v>18381</v>
      </c>
      <c r="J6">
        <v>116964</v>
      </c>
      <c r="K6">
        <v>6497</v>
      </c>
      <c r="L6">
        <v>1317</v>
      </c>
      <c r="M6">
        <v>583</v>
      </c>
      <c r="N6">
        <v>4597</v>
      </c>
      <c r="O6">
        <v>6035</v>
      </c>
      <c r="P6">
        <v>1853</v>
      </c>
      <c r="Q6">
        <v>485</v>
      </c>
      <c r="R6">
        <v>3697</v>
      </c>
      <c r="S6">
        <v>4650</v>
      </c>
      <c r="T6">
        <v>4458</v>
      </c>
      <c r="U6">
        <v>28</v>
      </c>
      <c r="V6">
        <v>164</v>
      </c>
    </row>
    <row r="7" spans="2:22" x14ac:dyDescent="0.25">
      <c r="B7" t="s">
        <v>16</v>
      </c>
      <c r="C7">
        <v>21761</v>
      </c>
      <c r="D7">
        <v>8187</v>
      </c>
      <c r="F7">
        <v>13574</v>
      </c>
      <c r="G7">
        <v>177907</v>
      </c>
      <c r="H7">
        <v>64259</v>
      </c>
      <c r="J7">
        <v>113648</v>
      </c>
      <c r="K7">
        <v>8912</v>
      </c>
      <c r="L7">
        <v>2625</v>
      </c>
      <c r="N7">
        <v>6287</v>
      </c>
      <c r="O7">
        <v>7632</v>
      </c>
      <c r="P7">
        <v>3152</v>
      </c>
      <c r="R7">
        <v>4480</v>
      </c>
      <c r="S7">
        <v>2144</v>
      </c>
      <c r="T7">
        <v>1701</v>
      </c>
      <c r="V7">
        <v>443</v>
      </c>
    </row>
    <row r="8" spans="2:22" x14ac:dyDescent="0.25">
      <c r="C8" s="44">
        <f>SUM(C3:C7)</f>
        <v>138144</v>
      </c>
      <c r="D8" s="44">
        <f>SUM(D3:D7)</f>
        <v>59938</v>
      </c>
      <c r="E8" s="44">
        <f t="shared" ref="E8:V8" si="0">SUM(E3:E7)</f>
        <v>19493</v>
      </c>
      <c r="F8" s="44">
        <f t="shared" si="0"/>
        <v>58713</v>
      </c>
      <c r="G8" s="44">
        <f t="shared" si="0"/>
        <v>1051122</v>
      </c>
      <c r="H8" s="44">
        <f t="shared" si="0"/>
        <v>436897</v>
      </c>
      <c r="I8" s="44">
        <f t="shared" si="0"/>
        <v>145532</v>
      </c>
      <c r="J8" s="44">
        <f t="shared" si="0"/>
        <v>468693</v>
      </c>
      <c r="K8" s="44">
        <f t="shared" si="0"/>
        <v>40851</v>
      </c>
      <c r="L8" s="44">
        <f t="shared" si="0"/>
        <v>14394</v>
      </c>
      <c r="M8" s="44">
        <f t="shared" si="0"/>
        <v>6402</v>
      </c>
      <c r="N8" s="44">
        <f t="shared" si="0"/>
        <v>20055</v>
      </c>
      <c r="O8" s="44">
        <f t="shared" si="0"/>
        <v>42433</v>
      </c>
      <c r="P8" s="44">
        <f t="shared" si="0"/>
        <v>21673</v>
      </c>
      <c r="Q8" s="44">
        <f t="shared" si="0"/>
        <v>5638</v>
      </c>
      <c r="R8" s="44">
        <f t="shared" si="0"/>
        <v>15122</v>
      </c>
      <c r="S8" s="44">
        <f t="shared" si="0"/>
        <v>13461</v>
      </c>
      <c r="T8" s="44">
        <f t="shared" si="0"/>
        <v>12367</v>
      </c>
      <c r="U8" s="44">
        <f t="shared" si="0"/>
        <v>267</v>
      </c>
      <c r="V8" s="44">
        <f t="shared" si="0"/>
        <v>827</v>
      </c>
    </row>
    <row r="9" spans="2:22" x14ac:dyDescent="0.25">
      <c r="B9" t="s">
        <v>19</v>
      </c>
      <c r="C9">
        <v>23721</v>
      </c>
      <c r="D9">
        <v>11258</v>
      </c>
      <c r="E9">
        <v>4521</v>
      </c>
      <c r="F9">
        <v>7942</v>
      </c>
      <c r="G9">
        <v>168321</v>
      </c>
      <c r="H9">
        <v>56996</v>
      </c>
      <c r="I9">
        <v>29095</v>
      </c>
      <c r="J9">
        <v>82230</v>
      </c>
      <c r="K9">
        <v>10143</v>
      </c>
      <c r="L9">
        <v>3136</v>
      </c>
      <c r="M9">
        <v>1595</v>
      </c>
      <c r="N9">
        <v>5412</v>
      </c>
      <c r="O9">
        <v>8097</v>
      </c>
      <c r="P9">
        <v>3973</v>
      </c>
      <c r="Q9">
        <v>2059</v>
      </c>
      <c r="R9">
        <v>2065</v>
      </c>
      <c r="S9">
        <v>1757</v>
      </c>
      <c r="T9">
        <v>1365</v>
      </c>
      <c r="U9">
        <v>151</v>
      </c>
      <c r="V9">
        <v>241</v>
      </c>
    </row>
    <row r="10" spans="2:22" x14ac:dyDescent="0.25">
      <c r="B10" t="s">
        <v>20</v>
      </c>
      <c r="C10">
        <v>31289</v>
      </c>
      <c r="D10">
        <v>6609</v>
      </c>
      <c r="E10">
        <v>4163</v>
      </c>
      <c r="F10">
        <v>20517</v>
      </c>
      <c r="G10">
        <v>250489</v>
      </c>
      <c r="H10">
        <v>45641</v>
      </c>
      <c r="I10">
        <v>37287</v>
      </c>
      <c r="J10">
        <v>167561</v>
      </c>
      <c r="K10">
        <v>10689</v>
      </c>
      <c r="L10">
        <v>1811</v>
      </c>
      <c r="M10">
        <v>1661</v>
      </c>
      <c r="N10">
        <v>7217</v>
      </c>
      <c r="O10">
        <v>7737</v>
      </c>
      <c r="P10">
        <v>1699</v>
      </c>
      <c r="Q10">
        <v>1265</v>
      </c>
      <c r="R10">
        <v>4773</v>
      </c>
      <c r="S10">
        <v>623</v>
      </c>
      <c r="T10">
        <v>173</v>
      </c>
      <c r="U10">
        <v>112</v>
      </c>
      <c r="V10">
        <v>338</v>
      </c>
    </row>
    <row r="11" spans="2:22" x14ac:dyDescent="0.25">
      <c r="B11" t="s">
        <v>21</v>
      </c>
      <c r="C11">
        <v>15563</v>
      </c>
      <c r="D11">
        <v>5692</v>
      </c>
      <c r="F11">
        <v>9871</v>
      </c>
      <c r="G11">
        <v>116773</v>
      </c>
      <c r="H11">
        <v>40487</v>
      </c>
      <c r="J11">
        <v>76286</v>
      </c>
      <c r="K11">
        <v>5784</v>
      </c>
      <c r="L11">
        <v>1859</v>
      </c>
      <c r="N11">
        <v>3900</v>
      </c>
      <c r="O11">
        <v>3417</v>
      </c>
      <c r="P11">
        <v>1707</v>
      </c>
      <c r="R11">
        <v>1355</v>
      </c>
      <c r="S11">
        <v>679</v>
      </c>
      <c r="T11">
        <v>562</v>
      </c>
      <c r="V11">
        <v>117</v>
      </c>
    </row>
    <row r="12" spans="2:22" x14ac:dyDescent="0.25">
      <c r="B12" t="s">
        <v>22</v>
      </c>
      <c r="C12">
        <v>23893</v>
      </c>
      <c r="D12">
        <v>4262</v>
      </c>
      <c r="E12">
        <v>10437</v>
      </c>
      <c r="F12">
        <v>9194</v>
      </c>
      <c r="G12">
        <v>194124</v>
      </c>
      <c r="H12">
        <v>46524</v>
      </c>
      <c r="I12">
        <v>63045</v>
      </c>
      <c r="J12">
        <v>84555</v>
      </c>
      <c r="K12">
        <v>9166</v>
      </c>
      <c r="L12">
        <v>1889</v>
      </c>
      <c r="M12">
        <v>2555</v>
      </c>
      <c r="N12">
        <v>4722</v>
      </c>
      <c r="O12">
        <v>6519</v>
      </c>
      <c r="P12">
        <v>1381</v>
      </c>
      <c r="Q12">
        <v>2580</v>
      </c>
      <c r="R12">
        <v>2558</v>
      </c>
      <c r="S12">
        <v>286</v>
      </c>
      <c r="T12">
        <v>146</v>
      </c>
      <c r="U12">
        <v>90</v>
      </c>
      <c r="V12">
        <v>50</v>
      </c>
    </row>
    <row r="13" spans="2:22" x14ac:dyDescent="0.25">
      <c r="B13" t="s">
        <v>23</v>
      </c>
      <c r="C13">
        <v>32513</v>
      </c>
      <c r="D13">
        <v>4298</v>
      </c>
      <c r="E13">
        <v>12212</v>
      </c>
      <c r="F13">
        <v>16003</v>
      </c>
      <c r="G13">
        <v>215400</v>
      </c>
      <c r="H13">
        <v>57406</v>
      </c>
      <c r="I13">
        <v>63564</v>
      </c>
      <c r="J13">
        <v>94430</v>
      </c>
      <c r="K13">
        <v>8285</v>
      </c>
      <c r="L13">
        <v>1509</v>
      </c>
      <c r="M13">
        <v>1824</v>
      </c>
      <c r="N13">
        <v>4952</v>
      </c>
      <c r="O13">
        <v>8951</v>
      </c>
      <c r="P13">
        <v>1862</v>
      </c>
      <c r="Q13">
        <v>3499</v>
      </c>
      <c r="R13">
        <v>3590</v>
      </c>
      <c r="S13">
        <v>1524</v>
      </c>
      <c r="T13">
        <v>514</v>
      </c>
      <c r="U13">
        <v>322</v>
      </c>
      <c r="V13">
        <v>688</v>
      </c>
    </row>
    <row r="14" spans="2:22" x14ac:dyDescent="0.25">
      <c r="B14" t="s">
        <v>24</v>
      </c>
      <c r="C14">
        <v>34408</v>
      </c>
      <c r="D14">
        <v>20591</v>
      </c>
      <c r="F14">
        <v>13817</v>
      </c>
      <c r="G14">
        <v>195628</v>
      </c>
      <c r="H14">
        <v>68751</v>
      </c>
      <c r="J14">
        <v>126877</v>
      </c>
      <c r="K14">
        <v>10661</v>
      </c>
      <c r="L14">
        <v>2728</v>
      </c>
      <c r="N14">
        <v>7933</v>
      </c>
      <c r="O14">
        <v>8472</v>
      </c>
      <c r="P14">
        <v>4018</v>
      </c>
      <c r="R14">
        <v>4454</v>
      </c>
      <c r="S14">
        <v>2940</v>
      </c>
      <c r="T14">
        <v>1817</v>
      </c>
      <c r="V14">
        <v>1123</v>
      </c>
    </row>
    <row r="15" spans="2:22" x14ac:dyDescent="0.25">
      <c r="B15" t="s">
        <v>26</v>
      </c>
      <c r="C15">
        <v>96564</v>
      </c>
      <c r="D15">
        <v>5982</v>
      </c>
      <c r="E15">
        <v>4613</v>
      </c>
      <c r="F15">
        <v>85969</v>
      </c>
      <c r="G15">
        <v>350656</v>
      </c>
      <c r="H15">
        <v>39214</v>
      </c>
      <c r="I15">
        <v>27663</v>
      </c>
      <c r="J15">
        <v>283779</v>
      </c>
      <c r="K15">
        <v>17410</v>
      </c>
      <c r="L15">
        <v>2221</v>
      </c>
      <c r="M15">
        <v>1843</v>
      </c>
      <c r="N15">
        <v>13346</v>
      </c>
      <c r="O15">
        <v>9341</v>
      </c>
      <c r="P15">
        <v>1380</v>
      </c>
      <c r="Q15">
        <v>1231</v>
      </c>
      <c r="R15">
        <v>6730</v>
      </c>
      <c r="S15">
        <v>969</v>
      </c>
      <c r="T15">
        <v>181</v>
      </c>
      <c r="U15">
        <v>120</v>
      </c>
      <c r="V15">
        <v>668</v>
      </c>
    </row>
    <row r="16" spans="2:22" x14ac:dyDescent="0.25">
      <c r="B16" t="s">
        <v>25</v>
      </c>
      <c r="C16">
        <v>547542</v>
      </c>
      <c r="D16">
        <v>121278</v>
      </c>
      <c r="E16">
        <v>426264</v>
      </c>
      <c r="G16">
        <v>480037</v>
      </c>
      <c r="H16">
        <v>81837</v>
      </c>
      <c r="I16">
        <v>398200</v>
      </c>
      <c r="K16">
        <v>29349</v>
      </c>
      <c r="L16">
        <v>3610</v>
      </c>
      <c r="M16">
        <v>25739</v>
      </c>
      <c r="O16">
        <v>54440</v>
      </c>
      <c r="P16">
        <v>5027</v>
      </c>
      <c r="Q16">
        <v>49413</v>
      </c>
      <c r="S16">
        <v>18460</v>
      </c>
      <c r="T16">
        <v>18184</v>
      </c>
      <c r="U16">
        <v>276</v>
      </c>
    </row>
    <row r="18" spans="2:22" x14ac:dyDescent="0.25">
      <c r="B18" t="s">
        <v>41</v>
      </c>
      <c r="C18">
        <f>SUM(C9:C15)</f>
        <v>257951</v>
      </c>
      <c r="D18">
        <f t="shared" ref="D18:V18" si="1">SUM(D9:D15)</f>
        <v>58692</v>
      </c>
      <c r="E18">
        <f t="shared" si="1"/>
        <v>35946</v>
      </c>
      <c r="F18">
        <f t="shared" si="1"/>
        <v>163313</v>
      </c>
      <c r="G18">
        <f t="shared" si="1"/>
        <v>1491391</v>
      </c>
      <c r="H18">
        <f t="shared" si="1"/>
        <v>355019</v>
      </c>
      <c r="I18">
        <f t="shared" si="1"/>
        <v>220654</v>
      </c>
      <c r="J18">
        <f t="shared" si="1"/>
        <v>915718</v>
      </c>
      <c r="K18">
        <f t="shared" si="1"/>
        <v>72138</v>
      </c>
      <c r="L18">
        <f t="shared" si="1"/>
        <v>15153</v>
      </c>
      <c r="M18">
        <f t="shared" si="1"/>
        <v>9478</v>
      </c>
      <c r="N18">
        <f t="shared" si="1"/>
        <v>47482</v>
      </c>
      <c r="O18">
        <f t="shared" si="1"/>
        <v>52534</v>
      </c>
      <c r="P18">
        <f t="shared" si="1"/>
        <v>16020</v>
      </c>
      <c r="Q18">
        <f t="shared" si="1"/>
        <v>10634</v>
      </c>
      <c r="R18">
        <f t="shared" si="1"/>
        <v>25525</v>
      </c>
      <c r="S18">
        <f t="shared" si="1"/>
        <v>8778</v>
      </c>
      <c r="T18">
        <f t="shared" si="1"/>
        <v>4758</v>
      </c>
      <c r="U18">
        <f t="shared" si="1"/>
        <v>795</v>
      </c>
      <c r="V18">
        <f t="shared" si="1"/>
        <v>3225</v>
      </c>
    </row>
    <row r="19" spans="2:22" x14ac:dyDescent="0.25">
      <c r="B19" t="s">
        <v>42</v>
      </c>
      <c r="C19">
        <f>SUM(C9:C16)</f>
        <v>805493</v>
      </c>
      <c r="D19">
        <f t="shared" ref="D19:V19" si="2">SUM(D9:D16)</f>
        <v>179970</v>
      </c>
      <c r="E19">
        <f t="shared" si="2"/>
        <v>462210</v>
      </c>
      <c r="F19">
        <f t="shared" si="2"/>
        <v>163313</v>
      </c>
      <c r="G19">
        <f t="shared" si="2"/>
        <v>1971428</v>
      </c>
      <c r="H19">
        <f t="shared" si="2"/>
        <v>436856</v>
      </c>
      <c r="I19">
        <f t="shared" si="2"/>
        <v>618854</v>
      </c>
      <c r="J19">
        <f t="shared" si="2"/>
        <v>915718</v>
      </c>
      <c r="K19">
        <f t="shared" si="2"/>
        <v>101487</v>
      </c>
      <c r="L19">
        <f t="shared" si="2"/>
        <v>18763</v>
      </c>
      <c r="M19">
        <f t="shared" si="2"/>
        <v>35217</v>
      </c>
      <c r="N19">
        <f t="shared" si="2"/>
        <v>47482</v>
      </c>
      <c r="O19">
        <f t="shared" si="2"/>
        <v>106974</v>
      </c>
      <c r="P19">
        <f t="shared" si="2"/>
        <v>21047</v>
      </c>
      <c r="Q19">
        <f t="shared" si="2"/>
        <v>60047</v>
      </c>
      <c r="R19">
        <f t="shared" si="2"/>
        <v>25525</v>
      </c>
      <c r="S19">
        <f t="shared" si="2"/>
        <v>27238</v>
      </c>
      <c r="T19">
        <f t="shared" si="2"/>
        <v>22942</v>
      </c>
      <c r="U19">
        <f t="shared" si="2"/>
        <v>1071</v>
      </c>
      <c r="V19">
        <f t="shared" si="2"/>
        <v>3225</v>
      </c>
    </row>
  </sheetData>
  <mergeCells count="3">
    <mergeCell ref="C2:F2"/>
    <mergeCell ref="G2:J2"/>
    <mergeCell ref="K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N10" sqref="N10"/>
    </sheetView>
  </sheetViews>
  <sheetFormatPr defaultRowHeight="15" x14ac:dyDescent="0.25"/>
  <sheetData>
    <row r="1" spans="1:3" x14ac:dyDescent="0.25">
      <c r="B1" t="s">
        <v>30</v>
      </c>
      <c r="C1" t="s">
        <v>31</v>
      </c>
    </row>
    <row r="2" spans="1:3" x14ac:dyDescent="0.25">
      <c r="A2" s="6" t="s">
        <v>15</v>
      </c>
      <c r="B2">
        <v>11.73</v>
      </c>
      <c r="C2">
        <v>37.81</v>
      </c>
    </row>
    <row r="3" spans="1:3" x14ac:dyDescent="0.25">
      <c r="A3" s="6" t="s">
        <v>13</v>
      </c>
      <c r="B3">
        <v>13.89</v>
      </c>
      <c r="C3">
        <v>26.85</v>
      </c>
    </row>
    <row r="4" spans="1:3" ht="25.5" x14ac:dyDescent="0.25">
      <c r="A4" s="6" t="s">
        <v>14</v>
      </c>
      <c r="B4">
        <v>7.92</v>
      </c>
      <c r="C4">
        <v>23.89</v>
      </c>
    </row>
    <row r="5" spans="1:3" x14ac:dyDescent="0.25">
      <c r="A5" s="6" t="s">
        <v>16</v>
      </c>
      <c r="B5">
        <v>7.77</v>
      </c>
      <c r="C5">
        <v>21.36</v>
      </c>
    </row>
    <row r="6" spans="1:3" ht="25.5" x14ac:dyDescent="0.25">
      <c r="A6" s="5" t="s">
        <v>12</v>
      </c>
      <c r="B6">
        <v>2.71</v>
      </c>
      <c r="C6">
        <v>17.86</v>
      </c>
    </row>
    <row r="8" spans="1:3" ht="25.5" x14ac:dyDescent="0.25">
      <c r="A8" s="5" t="s">
        <v>12</v>
      </c>
      <c r="B8">
        <v>0.15</v>
      </c>
    </row>
    <row r="9" spans="1:3" x14ac:dyDescent="0.25">
      <c r="A9" s="6" t="s">
        <v>14</v>
      </c>
      <c r="B9">
        <v>0.25</v>
      </c>
    </row>
    <row r="10" spans="1:3" x14ac:dyDescent="0.25">
      <c r="A10" s="6" t="s">
        <v>16</v>
      </c>
      <c r="B10">
        <v>0.34</v>
      </c>
    </row>
    <row r="11" spans="1:3" x14ac:dyDescent="0.25">
      <c r="A11" s="6" t="s">
        <v>13</v>
      </c>
      <c r="B11">
        <v>0.43</v>
      </c>
    </row>
    <row r="12" spans="1:3" x14ac:dyDescent="0.25">
      <c r="A12" s="6" t="s">
        <v>15</v>
      </c>
      <c r="B12">
        <v>0.47</v>
      </c>
    </row>
    <row r="13" spans="1:3" x14ac:dyDescent="0.25">
      <c r="B13" t="s">
        <v>31</v>
      </c>
      <c r="C13" t="s">
        <v>30</v>
      </c>
    </row>
    <row r="14" spans="1:3" x14ac:dyDescent="0.25">
      <c r="A14" s="6" t="s">
        <v>15</v>
      </c>
      <c r="B14">
        <v>37.81</v>
      </c>
      <c r="C14">
        <v>11.73</v>
      </c>
    </row>
    <row r="15" spans="1:3" x14ac:dyDescent="0.25">
      <c r="A15" s="6" t="s">
        <v>13</v>
      </c>
      <c r="B15">
        <v>26.85</v>
      </c>
      <c r="C15">
        <v>13.89</v>
      </c>
    </row>
    <row r="16" spans="1:3" ht="25.5" x14ac:dyDescent="0.25">
      <c r="A16" s="6" t="s">
        <v>14</v>
      </c>
      <c r="B16">
        <v>23.89</v>
      </c>
      <c r="C16">
        <v>7.92</v>
      </c>
    </row>
    <row r="17" spans="1:3" x14ac:dyDescent="0.25">
      <c r="A17" s="6" t="s">
        <v>16</v>
      </c>
      <c r="B17">
        <v>21.36</v>
      </c>
      <c r="C17">
        <v>7.77</v>
      </c>
    </row>
    <row r="18" spans="1:3" ht="25.5" x14ac:dyDescent="0.25">
      <c r="A18" s="5" t="s">
        <v>12</v>
      </c>
      <c r="B18">
        <v>17.86</v>
      </c>
      <c r="C18">
        <v>2.71</v>
      </c>
    </row>
    <row r="28" spans="1:3" x14ac:dyDescent="0.25">
      <c r="A28" s="39"/>
      <c r="B28" t="s">
        <v>33</v>
      </c>
      <c r="C28" t="s">
        <v>34</v>
      </c>
    </row>
    <row r="29" spans="1:3" x14ac:dyDescent="0.25">
      <c r="A29" s="30" t="s">
        <v>21</v>
      </c>
      <c r="B29">
        <v>8.33</v>
      </c>
      <c r="C29">
        <v>28.6</v>
      </c>
    </row>
    <row r="30" spans="1:3" ht="25.5" x14ac:dyDescent="0.25">
      <c r="A30" s="30" t="s">
        <v>20</v>
      </c>
      <c r="B30">
        <v>8.1</v>
      </c>
      <c r="C30">
        <v>28.26</v>
      </c>
    </row>
    <row r="31" spans="1:3" ht="25.5" x14ac:dyDescent="0.25">
      <c r="A31" s="30" t="s">
        <v>22</v>
      </c>
      <c r="B31">
        <v>7.65</v>
      </c>
      <c r="C31">
        <v>21.94</v>
      </c>
    </row>
    <row r="32" spans="1:3" x14ac:dyDescent="0.25">
      <c r="A32" s="30" t="s">
        <v>23</v>
      </c>
      <c r="B32">
        <v>6.83</v>
      </c>
      <c r="C32">
        <v>24.83</v>
      </c>
    </row>
    <row r="33" spans="1:3" ht="25.5" x14ac:dyDescent="0.25">
      <c r="A33" s="29" t="s">
        <v>19</v>
      </c>
      <c r="B33">
        <v>6.56</v>
      </c>
      <c r="C33">
        <v>19.97</v>
      </c>
    </row>
    <row r="34" spans="1:3" x14ac:dyDescent="0.25">
      <c r="A34" s="30" t="s">
        <v>24</v>
      </c>
      <c r="B34">
        <v>5.74</v>
      </c>
      <c r="C34">
        <v>25.11</v>
      </c>
    </row>
    <row r="35" spans="1:3" ht="25.5" x14ac:dyDescent="0.25">
      <c r="A35" s="30" t="s">
        <v>26</v>
      </c>
      <c r="B35">
        <v>3.37</v>
      </c>
      <c r="C35">
        <v>33.520000000000003</v>
      </c>
    </row>
    <row r="36" spans="1:3" ht="25.5" x14ac:dyDescent="0.25">
      <c r="A36" s="37" t="s">
        <v>25</v>
      </c>
      <c r="B36" s="38">
        <v>1</v>
      </c>
      <c r="C36">
        <v>10.46</v>
      </c>
    </row>
    <row r="39" spans="1:3" x14ac:dyDescent="0.25">
      <c r="A39" s="39"/>
      <c r="B39" t="s">
        <v>31</v>
      </c>
      <c r="C39" t="s">
        <v>30</v>
      </c>
    </row>
    <row r="40" spans="1:3" ht="25.5" x14ac:dyDescent="0.25">
      <c r="A40" s="30" t="s">
        <v>25</v>
      </c>
      <c r="B40">
        <v>10.46</v>
      </c>
      <c r="C40" s="38">
        <v>1</v>
      </c>
    </row>
    <row r="41" spans="1:3" ht="25.5" x14ac:dyDescent="0.25">
      <c r="A41" s="30" t="s">
        <v>26</v>
      </c>
      <c r="B41">
        <v>33.520000000000003</v>
      </c>
      <c r="C41">
        <v>3.37</v>
      </c>
    </row>
    <row r="42" spans="1:3" x14ac:dyDescent="0.25">
      <c r="A42" s="30" t="s">
        <v>24</v>
      </c>
      <c r="B42">
        <v>25.11</v>
      </c>
      <c r="C42">
        <v>5.74</v>
      </c>
    </row>
    <row r="43" spans="1:3" ht="25.5" x14ac:dyDescent="0.25">
      <c r="A43" s="29" t="s">
        <v>19</v>
      </c>
      <c r="B43">
        <v>19.97</v>
      </c>
      <c r="C43">
        <v>6.56</v>
      </c>
    </row>
    <row r="44" spans="1:3" x14ac:dyDescent="0.25">
      <c r="A44" s="30" t="s">
        <v>23</v>
      </c>
      <c r="B44">
        <v>24.83</v>
      </c>
      <c r="C44">
        <v>6.83</v>
      </c>
    </row>
    <row r="45" spans="1:3" ht="25.5" x14ac:dyDescent="0.25">
      <c r="A45" s="30" t="s">
        <v>22</v>
      </c>
      <c r="B45">
        <v>21.94</v>
      </c>
      <c r="C45">
        <v>7.65</v>
      </c>
    </row>
    <row r="46" spans="1:3" ht="25.5" x14ac:dyDescent="0.25">
      <c r="A46" s="30" t="s">
        <v>20</v>
      </c>
      <c r="B46">
        <v>28.26</v>
      </c>
      <c r="C46">
        <v>8.1</v>
      </c>
    </row>
    <row r="47" spans="1:3" x14ac:dyDescent="0.25">
      <c r="A47" s="37" t="s">
        <v>21</v>
      </c>
      <c r="B47">
        <v>28.6</v>
      </c>
      <c r="C47">
        <v>8.33</v>
      </c>
    </row>
    <row r="49" spans="1:2" ht="25.5" x14ac:dyDescent="0.25">
      <c r="A49" s="30" t="s">
        <v>25</v>
      </c>
      <c r="B49">
        <v>0.06</v>
      </c>
    </row>
    <row r="50" spans="1:2" ht="25.5" x14ac:dyDescent="0.25">
      <c r="A50" s="30" t="s">
        <v>26</v>
      </c>
      <c r="B50">
        <v>0.21</v>
      </c>
    </row>
    <row r="51" spans="1:2" x14ac:dyDescent="0.25">
      <c r="A51" s="30" t="s">
        <v>23</v>
      </c>
      <c r="B51">
        <v>0.24</v>
      </c>
    </row>
    <row r="52" spans="1:2" x14ac:dyDescent="0.25">
      <c r="A52" s="30" t="s">
        <v>24</v>
      </c>
      <c r="B52">
        <v>0.24</v>
      </c>
    </row>
    <row r="53" spans="1:2" ht="25.5" x14ac:dyDescent="0.25">
      <c r="A53" s="30" t="s">
        <v>20</v>
      </c>
      <c r="B53">
        <v>0.27</v>
      </c>
    </row>
    <row r="54" spans="1:2" ht="25.5" x14ac:dyDescent="0.25">
      <c r="A54" s="30" t="s">
        <v>22</v>
      </c>
      <c r="B54">
        <v>0.35</v>
      </c>
    </row>
    <row r="55" spans="1:2" ht="25.5" x14ac:dyDescent="0.25">
      <c r="A55" s="29" t="s">
        <v>19</v>
      </c>
      <c r="B55">
        <v>0.43</v>
      </c>
    </row>
    <row r="56" spans="1:2" x14ac:dyDescent="0.25">
      <c r="A56" s="37" t="s">
        <v>21</v>
      </c>
      <c r="B56">
        <v>0.44</v>
      </c>
    </row>
  </sheetData>
  <sortState ref="A1:C6">
    <sortCondition descending="1" ref="C1:C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2014-01-10T05:26:18Z</dcterms:created>
  <dcterms:modified xsi:type="dcterms:W3CDTF">2018-06-05T12:34:26Z</dcterms:modified>
</cp:coreProperties>
</file>