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D10" i="1" l="1"/>
  <c r="C10" i="1" s="1"/>
  <c r="J12" i="1" l="1"/>
  <c r="G12" i="1"/>
  <c r="F14" i="2"/>
  <c r="D7" i="1" l="1"/>
  <c r="C7" i="1" s="1"/>
  <c r="D8" i="1" l="1"/>
  <c r="C8" i="1" l="1"/>
  <c r="D9" i="1"/>
  <c r="C9" i="1" s="1"/>
  <c r="D11" i="1" l="1"/>
  <c r="D12" i="1" l="1"/>
  <c r="C11" i="1"/>
  <c r="C12" i="1" s="1"/>
  <c r="D11" i="2"/>
  <c r="C11" i="2" s="1"/>
  <c r="D10" i="2"/>
  <c r="C10" i="2" s="1"/>
  <c r="D9" i="2"/>
  <c r="C9" i="2" s="1"/>
  <c r="D8" i="2"/>
  <c r="C8" i="2" s="1"/>
  <c r="D15" i="2"/>
  <c r="C15" i="2" s="1"/>
  <c r="D13" i="2"/>
  <c r="C13" i="2" s="1"/>
  <c r="D12" i="2"/>
  <c r="C12" i="2" s="1"/>
  <c r="F16" i="2"/>
  <c r="D7" i="2"/>
  <c r="C7" i="2" s="1"/>
  <c r="D21" i="3" l="1"/>
  <c r="C20" i="3"/>
  <c r="F12" i="1" l="1"/>
  <c r="K14" i="2" l="1"/>
  <c r="K16" i="2" s="1"/>
  <c r="J14" i="2"/>
  <c r="J16" i="2" s="1"/>
  <c r="I14" i="2"/>
  <c r="I16" i="2" s="1"/>
  <c r="H14" i="2"/>
  <c r="H16" i="2" s="1"/>
  <c r="G14" i="2"/>
  <c r="G16" i="2" s="1"/>
  <c r="D14" i="2"/>
  <c r="D16" i="2" s="1"/>
  <c r="C14" i="2"/>
  <c r="C16" i="2" s="1"/>
  <c r="K12" i="1"/>
  <c r="I12" i="1"/>
  <c r="H12" i="1"/>
  <c r="E12" i="1" l="1"/>
  <c r="E14" i="2"/>
  <c r="E16" i="2" s="1"/>
</calcChain>
</file>

<file path=xl/sharedStrings.xml><?xml version="1.0" encoding="utf-8"?>
<sst xmlns="http://schemas.openxmlformats.org/spreadsheetml/2006/main" count="57" uniqueCount="37">
  <si>
    <t>Eil. Nr.</t>
  </si>
  <si>
    <t>Savivaldybių viešosios bibliotekos</t>
  </si>
  <si>
    <t>Iš viso</t>
  </si>
  <si>
    <t>Už mokamas paslaugas</t>
  </si>
  <si>
    <t>Fizinių ir juridinių asmenų parama</t>
  </si>
  <si>
    <t>Programų, projektų lėšos</t>
  </si>
  <si>
    <t>Iš savivaldybės</t>
  </si>
  <si>
    <t>iš viso</t>
  </si>
  <si>
    <t>knygoms ir kt.dok.</t>
  </si>
  <si>
    <t>periodikai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</si>
  <si>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</si>
  <si>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</si>
  <si>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</si>
  <si>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</si>
  <si>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</si>
  <si>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</si>
  <si>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</si>
  <si>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</si>
  <si>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</si>
  <si>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</si>
  <si>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</si>
  <si>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</si>
  <si>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</si>
  <si>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</si>
  <si>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Iš KM</t>
  </si>
  <si>
    <t xml:space="preserve">Iš viso </t>
  </si>
  <si>
    <t>Programų</t>
  </si>
  <si>
    <t>Parama</t>
  </si>
  <si>
    <t>Paslaugos</t>
  </si>
  <si>
    <t>Savivaldybės</t>
  </si>
  <si>
    <t>Valstybės</t>
  </si>
  <si>
    <t>Mokamos paslaugos</t>
  </si>
  <si>
    <t>Biudžeto lėšos (Eur.)</t>
  </si>
  <si>
    <t>Savivaldybės biudžeto lėšos</t>
  </si>
  <si>
    <t>Valstybės biudžeto lėšos</t>
  </si>
  <si>
    <t>6.1. ALYTAUS APSKRITIES SAVIVALDYBIŲ VIEŠŲJŲ BIBLIOTEKŲ PAJAMOS IR FINANSAVIMAS 2017 M.</t>
  </si>
  <si>
    <t>6.1. VILNIAUS APSKRITIES SAVIVALDYBIŲ VIEŠŲJŲ BIBLIOTEKŲ PAJAMOS IR FINANSAVIMAS 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</si>
</sst>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164" fontId="1" fillId="2" borderId="0" xfId="0" applyNumberFormat="1" applyFont="1" applyFill="1"/>
    <xf numFmtId="164" fontId="0" fillId="2" borderId="0" xfId="0" applyNumberFormat="1" applyFill="1"/>
    <xf numFmtId="164" fontId="3" fillId="2" borderId="0" xfId="0" applyNumberFormat="1" applyFont="1" applyFill="1"/>
    <xf numFmtId="2" fontId="1" fillId="2" borderId="0" xfId="0" applyNumberFormat="1" applyFont="1" applyFill="1"/>
    <xf numFmtId="165" fontId="1" fillId="2" borderId="0" xfId="0" applyNumberFormat="1" applyFont="1" applyFill="1"/>
    <xf numFmtId="0" fontId="5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vertical="top" wrapText="1"/>
    </xf>
    <xf numFmtId="164" fontId="9" fillId="4" borderId="11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64" fontId="6" fillId="3" borderId="9" xfId="0" applyNumberFormat="1" applyFont="1" applyFill="1" applyBorder="1" applyAlignment="1">
      <alignment vertical="top" wrapText="1"/>
    </xf>
    <xf numFmtId="1" fontId="6" fillId="3" borderId="9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vertical="top" wrapText="1"/>
    </xf>
    <xf numFmtId="164" fontId="4" fillId="2" borderId="0" xfId="0" applyNumberFormat="1" applyFont="1" applyFill="1"/>
    <xf numFmtId="166" fontId="0" fillId="2" borderId="0" xfId="0" applyNumberFormat="1" applyFill="1"/>
    <xf numFmtId="167" fontId="0" fillId="2" borderId="0" xfId="0" applyNumberFormat="1" applyFill="1"/>
    <xf numFmtId="164" fontId="9" fillId="4" borderId="12" xfId="0" applyNumberFormat="1" applyFont="1" applyFill="1" applyBorder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 vertical="top" wrapText="1"/>
    </xf>
    <xf numFmtId="0" fontId="12" fillId="2" borderId="0" xfId="0" applyFont="1" applyFill="1"/>
    <xf numFmtId="0" fontId="11" fillId="2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right"/>
    </xf>
    <xf numFmtId="0" fontId="8" fillId="4" borderId="11" xfId="0" applyFont="1" applyFill="1" applyBorder="1" applyAlignment="1"/>
    <xf numFmtId="0" fontId="5" fillId="3" borderId="1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right" vertical="top" wrapText="1"/>
    </xf>
    <xf numFmtId="0" fontId="10" fillId="4" borderId="7" xfId="0" applyFont="1" applyFill="1" applyBorder="1" applyAlignment="1"/>
    <xf numFmtId="0" fontId="8" fillId="2" borderId="0" xfId="0" applyFont="1" applyFill="1" applyAlignment="1">
      <alignment horizontal="left"/>
    </xf>
    <xf numFmtId="2" fontId="6" fillId="3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9F4"/>
      <color rgb="FFFFF2E5"/>
      <color rgb="FFFCFCFC"/>
      <color rgb="FFD7FC50"/>
      <color rgb="FFFDFDF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finansavimas ir pajamos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027777777777778E-2"/>
          <c:y val="0.22666375036453776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099861111111111"/>
                  <c:y val="6.088108778069407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72715903313893E-2"/>
                  <c:y val="-0.322630504520268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0800006681778429E-2"/>
                  <c:y val="-0.163806867891513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469992990726716E-2"/>
                  <c:y val="4.5676582093904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088141447972035E-2"/>
                  <c:y val="0.183911854768153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(Vilniaus!$B$33,Vilniaus!$C$33,Vilniaus!$D$33,Vilniaus!$J$4,Vilniaus!$K$4)</c:f>
              <c:strCache>
                <c:ptCount val="5"/>
                <c:pt idx="0">
                  <c:v>Savivaldybės biudžeto lėšos</c:v>
                </c:pt>
                <c:pt idx="1">
                  <c:v>Valstybės biudžeto lėšos</c:v>
                </c:pt>
                <c:pt idx="2">
                  <c:v>Mokamos paslaugos</c:v>
                </c:pt>
                <c:pt idx="3">
                  <c:v>Fizinių ir juridinių asmenų parama</c:v>
                </c:pt>
                <c:pt idx="4">
                  <c:v>Programų, projektų lėšos</c:v>
                </c:pt>
              </c:strCache>
            </c:strRef>
          </c:cat>
          <c:val>
            <c:numRef>
              <c:f>(Alytaus!$F$12,Alytaus!$E$12,Alytaus!$I$12,Alytaus!$J$12,Alytaus!$K$12)</c:f>
              <c:numCache>
                <c:formatCode>0.0</c:formatCode>
                <c:ptCount val="5"/>
                <c:pt idx="0">
                  <c:v>2164137.9</c:v>
                </c:pt>
                <c:pt idx="1">
                  <c:v>110433</c:v>
                </c:pt>
                <c:pt idx="2">
                  <c:v>12521.89</c:v>
                </c:pt>
                <c:pt idx="3">
                  <c:v>3718.08</c:v>
                </c:pt>
                <c:pt idx="4">
                  <c:v>58401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finansavimas ir pajamos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557524059492563E-2"/>
          <c:y val="0.22666375036453776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234035993756015"/>
                  <c:y val="6.533501020705741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6190944881889762E-2"/>
                  <c:y val="-0.259230460775736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3733814523184504E-2"/>
                  <c:y val="8.5335010207057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600174978127732E-2"/>
                  <c:y val="-0.114498396033829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1832239720035098E-2"/>
                  <c:y val="0.201159230096237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(Vilniaus!$B$33,Vilniaus!$C$33,Vilniaus!$D$33,Vilniaus!$J$4,Vilniaus!$K$4)</c:f>
              <c:strCache>
                <c:ptCount val="5"/>
                <c:pt idx="0">
                  <c:v>Savivaldybės biudžeto lėšos</c:v>
                </c:pt>
                <c:pt idx="1">
                  <c:v>Valstybės biudžeto lėšos</c:v>
                </c:pt>
                <c:pt idx="2">
                  <c:v>Mokamos paslaugos</c:v>
                </c:pt>
                <c:pt idx="3">
                  <c:v>Fizinių ir juridinių asmenų parama</c:v>
                </c:pt>
                <c:pt idx="4">
                  <c:v>Programų, projektų lėšos</c:v>
                </c:pt>
              </c:strCache>
            </c:strRef>
          </c:cat>
          <c:val>
            <c:numRef>
              <c:f>(Vilniaus!$F$16,Vilniaus!$E$16,Vilniaus!$I$16,Vilniaus!$J$16,Vilniaus!$K$16)</c:f>
              <c:numCache>
                <c:formatCode>0.0</c:formatCode>
                <c:ptCount val="5"/>
                <c:pt idx="0">
                  <c:v>5160675.41</c:v>
                </c:pt>
                <c:pt idx="1">
                  <c:v>355648</c:v>
                </c:pt>
                <c:pt idx="2">
                  <c:v>13186</c:v>
                </c:pt>
                <c:pt idx="3">
                  <c:v>6397.01</c:v>
                </c:pt>
                <c:pt idx="4">
                  <c:v>78293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Alytaus apskrities bibliotek</a:t>
            </a:r>
            <a:r>
              <a:rPr lang="lt-LT">
                <a:solidFill>
                  <a:schemeClr val="tx1"/>
                </a:solidFill>
              </a:rPr>
              <a:t>ų finansavimas ir pajamos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40"/>
      <c:rotY val="6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592592592592425E-5"/>
          <c:y val="0.24651333333333333"/>
          <c:w val="0.92500000000000004"/>
          <c:h val="0.75016805191017788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4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4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53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3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6380787037036931E-2"/>
                  <c:y val="-0.2049988888888889"/>
                </c:manualLayout>
              </c:layout>
              <c:tx>
                <c:rich>
                  <a:bodyPr/>
                  <a:lstStyle/>
                  <a:p>
                    <a:r>
                      <a:rPr lang="lt-LT" sz="900" b="1"/>
                      <a:t>Programų,</a:t>
                    </a:r>
                    <a:r>
                      <a:rPr lang="lt-LT" sz="900" b="1" baseline="0"/>
                      <a:t> projektų lėšos </a:t>
                    </a:r>
                    <a:fld id="{6C31D971-E494-4B43-B271-AD4641416828}" type="VALUE">
                      <a:rPr lang="en-US" sz="900" b="1"/>
                      <a:pPr/>
                      <a:t>[VALUE]</a:t>
                    </a:fld>
                    <a:r>
                      <a:rPr lang="en-US" sz="900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2.4002777777777779E-2"/>
                  <c:y val="-3.4773333333333337E-2"/>
                </c:manualLayout>
              </c:layout>
              <c:tx>
                <c:rich>
                  <a:bodyPr/>
                  <a:lstStyle/>
                  <a:p>
                    <a:r>
                      <a:rPr lang="lt-LT" b="1"/>
                      <a:t>Fizinių ir juridinių asmenų parama</a:t>
                    </a:r>
                  </a:p>
                  <a:p>
                    <a:fld id="{2D3EFBF7-A1A6-40E1-9BA1-661F31E985BB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9593055555555559E-2"/>
                  <c:y val="0.136498518518518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Mokamos paslaugos</a:t>
                    </a:r>
                  </a:p>
                  <a:p>
                    <a:fld id="{27AE34F2-4493-4983-BF2B-3C9C63927BF7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3.4884259259270037E-4"/>
                  <c:y val="0.20859481481481465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Valstybė</a:t>
                    </a:r>
                    <a:r>
                      <a:rPr lang="lt-LT" baseline="0"/>
                      <a:t> biudžeto lėšos</a:t>
                    </a:r>
                  </a:p>
                  <a:p>
                    <a:fld id="{47ACDDC5-4A6E-4F03-98BB-172983FC3C9F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26050671296296291"/>
                  <c:y val="-0.17425333333333334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Savivaldybės biudžeto lėšos </a:t>
                    </a:r>
                  </a:p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88,7%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2700" cap="flat" cmpd="sng" algn="ctr">
                  <a:solidFill>
                    <a:schemeClr val="accent2">
                      <a:lumMod val="7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Lapas1!$A$2:$A$6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3.3</c:v>
                </c:pt>
                <c:pt idx="1">
                  <c:v>2.2000000000000002</c:v>
                </c:pt>
                <c:pt idx="2">
                  <c:v>0.5</c:v>
                </c:pt>
                <c:pt idx="3">
                  <c:v>5.3</c:v>
                </c:pt>
                <c:pt idx="4">
                  <c:v>88.7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 apskrities bibliotek</a:t>
            </a:r>
            <a:r>
              <a:rPr lang="lt-LT" b="1">
                <a:solidFill>
                  <a:schemeClr val="tx1"/>
                </a:solidFill>
              </a:rPr>
              <a:t>ų finansavimas ir pajamos</a:t>
            </a:r>
          </a:p>
        </c:rich>
      </c:tx>
      <c:layout>
        <c:manualLayout>
          <c:xMode val="edge"/>
          <c:yMode val="edge"/>
          <c:x val="0.11265424570912377"/>
          <c:y val="2.7850877192982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8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8048720760233919"/>
          <c:w val="0.83276874435411008"/>
          <c:h val="0.6778702485380117"/>
        </c:manualLayout>
      </c:layout>
      <c:pie3DChart>
        <c:varyColors val="1"/>
        <c:ser>
          <c:idx val="0"/>
          <c:order val="0"/>
          <c:spPr>
            <a:ln w="41275">
              <a:solidFill>
                <a:schemeClr val="accent2">
                  <a:lumMod val="40000"/>
                  <a:lumOff val="6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tint val="54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chemeClr val="accent2"/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shade val="76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</c:dPt>
          <c:dPt>
            <c:idx val="4"/>
            <c:bubble3D val="0"/>
            <c:spPr>
              <a:solidFill>
                <a:schemeClr val="accent2">
                  <a:shade val="53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</c:dPt>
          <c:dLbls>
            <c:dLbl>
              <c:idx val="0"/>
              <c:layout>
                <c:manualLayout>
                  <c:x val="3.8572719060523938E-2"/>
                  <c:y val="-0.23394919590643276"/>
                </c:manualLayout>
              </c:layout>
              <c:tx>
                <c:rich>
                  <a:bodyPr/>
                  <a:lstStyle/>
                  <a:p>
                    <a:fld id="{EDF18174-7310-486D-B0A9-3B2CBAF4F748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,</a:t>
                    </a:r>
                  </a:p>
                  <a:p>
                    <a:r>
                      <a:rPr lang="lt-LT" b="1" baseline="0">
                        <a:solidFill>
                          <a:schemeClr val="tx1"/>
                        </a:solidFill>
                      </a:rPr>
                      <a:t>projektų lėšos</a:t>
                    </a:r>
                  </a:p>
                  <a:p>
                    <a:fld id="{5C710812-A581-493C-89F4-B01B14835687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3.4220415537488606E-2"/>
                  <c:y val="-0.13817251461988309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tx1"/>
                        </a:solidFill>
                      </a:rPr>
                      <a:t>Fizinių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ir juridinių asmenų </a:t>
                    </a:r>
                    <a:r>
                      <a:rPr lang="lt-LT" b="1">
                        <a:solidFill>
                          <a:schemeClr val="tx1"/>
                        </a:solidFill>
                      </a:rPr>
                      <a:t>parama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</a:t>
                    </a:r>
                  </a:p>
                  <a:p>
                    <a:fld id="{06405704-5E9A-49F7-8420-2F1355C0D4D3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9.9893179765130985E-2"/>
                  <c:y val="7.6548611111111109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Mokamos paslaugos</a:t>
                    </a:r>
                  </a:p>
                  <a:p>
                    <a:fld id="{78116E04-6D12-4975-AB84-24B8891E98B8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4.1119918699186887E-2"/>
                  <c:y val="0.20630665204678345"/>
                </c:manualLayout>
              </c:layout>
              <c:tx>
                <c:rich>
                  <a:bodyPr/>
                  <a:lstStyle/>
                  <a:p>
                    <a:fld id="{B7E9DA3C-0483-4B17-8BB4-445CB430ECAC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 biudžeto lėšos</a:t>
                    </a:r>
                  </a:p>
                  <a:p>
                    <a:fld id="{B3492FD0-52FB-4A9C-A882-6BC4596A1FF6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20394558287795991"/>
                  <c:y val="0.10631"/>
                </c:manualLayout>
              </c:layout>
              <c:tx>
                <c:rich>
                  <a:bodyPr/>
                  <a:lstStyle/>
                  <a:p>
                    <a:fld id="{06FBB17F-F809-4868-B52F-A15EF3DA5439}" type="CATEGORYNAME">
                      <a:rPr lang="lt-LT" sz="1000" b="1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r>
                      <a:rPr lang="lt-LT" sz="1000" b="1">
                        <a:solidFill>
                          <a:schemeClr val="bg1"/>
                        </a:solidFill>
                      </a:rPr>
                      <a:t> biudžeto lėšos </a:t>
                    </a:r>
                    <a:fld id="{7E9830BA-1CBC-49D8-9352-0016B8725C25}" type="VALUE">
                      <a:rPr lang="lt-LT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lt-LT" sz="1000" b="1">
                        <a:solidFill>
                          <a:schemeClr val="bg1"/>
                        </a:solidFill>
                      </a:rPr>
                      <a:t> 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Lapas1!$A$9:$A$13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Mokamos 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Lapas1!$B$9:$B$13</c:f>
              <c:numCache>
                <c:formatCode>General</c:formatCode>
                <c:ptCount val="5"/>
                <c:pt idx="0">
                  <c:v>1.3</c:v>
                </c:pt>
                <c:pt idx="1">
                  <c:v>1.8</c:v>
                </c:pt>
                <c:pt idx="2">
                  <c:v>0.2</c:v>
                </c:pt>
                <c:pt idx="3">
                  <c:v>6.8</c:v>
                </c:pt>
                <c:pt idx="4">
                  <c:v>89.8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CFCFC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Vilniaus apskrities bibliotek</a:t>
            </a:r>
            <a:r>
              <a:rPr lang="lt-LT" sz="1400">
                <a:solidFill>
                  <a:schemeClr val="tx1"/>
                </a:solidFill>
              </a:rPr>
              <a:t>ų finansavimas ir pajamos</a:t>
            </a:r>
          </a:p>
        </c:rich>
      </c:tx>
      <c:layout>
        <c:manualLayout>
          <c:xMode val="edge"/>
          <c:yMode val="edge"/>
          <c:x val="0.11552235772357723"/>
          <c:y val="2.7850877192982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8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8048720760233919"/>
          <c:w val="0.83276874435411008"/>
          <c:h val="0.6778702485380117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4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4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  <a:contourClr>
                  <a:schemeClr val="accent2">
                    <a:lumMod val="75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53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3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dLbls>
            <c:dLbl>
              <c:idx val="0"/>
              <c:layout>
                <c:manualLayout>
                  <c:x val="-0.21966248870822042"/>
                  <c:y val="-0.19162079678362573"/>
                </c:manualLayout>
              </c:layout>
              <c:tx>
                <c:rich>
                  <a:bodyPr/>
                  <a:lstStyle/>
                  <a:p>
                    <a:fld id="{EDF18174-7310-486D-B0A9-3B2CBAF4F748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,</a:t>
                    </a:r>
                  </a:p>
                  <a:p>
                    <a:r>
                      <a:rPr lang="lt-LT" b="1" baseline="0">
                        <a:solidFill>
                          <a:schemeClr val="tx1"/>
                        </a:solidFill>
                      </a:rPr>
                      <a:t>projektų lėšos</a:t>
                    </a:r>
                  </a:p>
                  <a:p>
                    <a:fld id="{5C710812-A581-493C-89F4-B01B14835687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66034327009932"/>
                      <c:h val="0.1668965643274853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4.3021680216802166E-2"/>
                  <c:y val="-0.25367616959064326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tx1"/>
                        </a:solidFill>
                      </a:rPr>
                      <a:t>Fizinių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ir juridinių asmenų </a:t>
                    </a:r>
                    <a:r>
                      <a:rPr lang="lt-LT" b="1">
                        <a:solidFill>
                          <a:schemeClr val="tx1"/>
                        </a:solidFill>
                      </a:rPr>
                      <a:t>parama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</a:t>
                    </a:r>
                  </a:p>
                  <a:p>
                    <a:fld id="{06405704-5E9A-49F7-8420-2F1355C0D4D3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3.1549232158988152E-2"/>
                  <c:y val="-9.90423976608187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 baseline="0">
                        <a:solidFill>
                          <a:schemeClr val="tx1"/>
                        </a:solidFill>
                      </a:rPr>
                      <a:t>Mokamos paslaugos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fld id="{78116E04-6D12-4975-AB84-24B8891E98B8}" type="VALUE">
                      <a:rPr lang="en-US" b="1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59101174345076"/>
                      <c:h val="0.1870573830409356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8.6043360433604339E-3"/>
                  <c:y val="0.15129678362573099"/>
                </c:manualLayout>
              </c:layout>
              <c:tx>
                <c:rich>
                  <a:bodyPr/>
                  <a:lstStyle/>
                  <a:p>
                    <a:fld id="{B7E9DA3C-0483-4B17-8BB4-445CB430ECAC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 biudžeto lėšos</a:t>
                    </a:r>
                  </a:p>
                  <a:p>
                    <a:fld id="{B3492FD0-52FB-4A9C-A882-6BC4596A1FF6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21855081300813006"/>
                  <c:y val="5.21282894736842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FBB17F-F809-4868-B52F-A15EF3DA5439}" type="CATEGORYNAME">
                      <a:rPr lang="lt-LT" sz="1000" b="1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r>
                      <a:rPr lang="lt-LT" sz="1000" b="1" baseline="0">
                        <a:solidFill>
                          <a:schemeClr val="bg1"/>
                        </a:solidFill>
                      </a:rPr>
                      <a:t> biudžeto lėšos </a:t>
                    </a:r>
                    <a:fld id="{7E9830BA-1CBC-49D8-9352-0016B8725C25}" type="VALUE">
                      <a:rPr lang="lt-LT" sz="1000" b="1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lt-LT" sz="1000" b="1" baseline="0">
                        <a:solidFill>
                          <a:schemeClr val="bg1"/>
                        </a:solidFill>
                      </a:rPr>
                      <a:t>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Lapas1!$A$9:$A$13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Mokamos 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Lapas1!$B$9:$B$13</c:f>
              <c:numCache>
                <c:formatCode>General</c:formatCode>
                <c:ptCount val="5"/>
                <c:pt idx="0">
                  <c:v>1.3</c:v>
                </c:pt>
                <c:pt idx="1">
                  <c:v>1.8</c:v>
                </c:pt>
                <c:pt idx="2">
                  <c:v>0.2</c:v>
                </c:pt>
                <c:pt idx="3">
                  <c:v>6.8</c:v>
                </c:pt>
                <c:pt idx="4">
                  <c:v>89.8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glow rad="127000">
            <a:schemeClr val="accent6">
              <a:lumMod val="75000"/>
            </a:schemeClr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40298</xdr:colOff>
      <xdr:row>13</xdr:row>
      <xdr:rowOff>2197</xdr:rowOff>
    </xdr:from>
    <xdr:to>
      <xdr:col>7</xdr:col>
      <xdr:colOff>428625</xdr:colOff>
      <xdr:row>27</xdr:row>
      <xdr:rowOff>78397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16</xdr:row>
      <xdr:rowOff>185371</xdr:rowOff>
    </xdr:from>
    <xdr:to>
      <xdr:col>7</xdr:col>
      <xdr:colOff>578828</xdr:colOff>
      <xdr:row>31</xdr:row>
      <xdr:rowOff>71071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2</xdr:row>
      <xdr:rowOff>4762</xdr:rowOff>
    </xdr:from>
    <xdr:to>
      <xdr:col>11</xdr:col>
      <xdr:colOff>67087</xdr:colOff>
      <xdr:row>16</xdr:row>
      <xdr:rowOff>37762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38</xdr:row>
      <xdr:rowOff>90487</xdr:rowOff>
    </xdr:from>
    <xdr:to>
      <xdr:col>11</xdr:col>
      <xdr:colOff>201000</xdr:colOff>
      <xdr:row>52</xdr:row>
      <xdr:rowOff>123487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304800</xdr:colOff>
      <xdr:row>22</xdr:row>
      <xdr:rowOff>133350</xdr:rowOff>
    </xdr:from>
    <xdr:to>
      <xdr:col>9</xdr:col>
      <xdr:colOff>514351</xdr:colOff>
      <xdr:row>25</xdr:row>
      <xdr:rowOff>19050</xdr:rowOff>
    </xdr:to>
    <xdr:cxnSp macro="">
      <xdr:nvCxnSpPr>
        <xdr:cNvPr id="7" name="Tiesioji jungtis 6"/>
        <xdr:cNvCxnSpPr/>
      </xdr:nvCxnSpPr>
      <xdr:spPr>
        <a:xfrm flipH="1" flipV="1">
          <a:off x="5791200" y="4324350"/>
          <a:ext cx="209551" cy="457200"/>
        </a:xfrm>
        <a:prstGeom prst="line">
          <a:avLst/>
        </a:prstGeom>
        <a:ln w="19050"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19</xdr:row>
      <xdr:rowOff>14287</xdr:rowOff>
    </xdr:from>
    <xdr:to>
      <xdr:col>12</xdr:col>
      <xdr:colOff>46500</xdr:colOff>
      <xdr:row>33</xdr:row>
      <xdr:rowOff>83287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P33"/>
  <sheetViews>
    <sheetView tabSelected="1" zoomScale="130" zoomScaleNormal="130" workbookViewId="0">
      <selection activeCell="M10" sqref="M10"/>
    </sheetView>
  </sheetViews>
  <sheetFormatPr defaultColWidth="8.85546875" defaultRowHeight="15" x14ac:dyDescent="0.25"/>
  <cols>
    <col min="1" max="1" width="3.7109375" style="1" customWidth="1"/>
    <col min="2" max="2" width="11.5703125" style="1" customWidth="1"/>
    <col min="3" max="3" width="9.7109375" style="1" customWidth="1"/>
    <col min="4" max="4" width="9.5703125" style="1" bestFit="1" customWidth="1"/>
    <col min="5" max="5" width="8.85546875" style="1"/>
    <col min="6" max="6" width="9.42578125" style="1" customWidth="1"/>
    <col min="7" max="7" width="10" style="1" customWidth="1"/>
    <col min="8" max="8" width="9.28515625" style="1" customWidth="1"/>
    <col min="9" max="9" width="10" style="1" customWidth="1"/>
    <col min="10" max="10" width="10.7109375" style="1" customWidth="1"/>
    <col min="11" max="11" width="9.7109375" style="1" customWidth="1"/>
    <col min="12" max="16384" width="8.85546875" style="1"/>
  </cols>
  <sheetData>
    <row r="2" spans="1:16" x14ac:dyDescent="0.2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6" x14ac:dyDescent="0.25">
      <c r="A4" s="45" t="s">
        <v>0</v>
      </c>
      <c r="B4" s="48" t="s">
        <v>1</v>
      </c>
      <c r="C4" s="51" t="s">
        <v>2</v>
      </c>
      <c r="D4" s="54" t="s">
        <v>32</v>
      </c>
      <c r="E4" s="55"/>
      <c r="F4" s="56"/>
      <c r="G4" s="56"/>
      <c r="H4" s="57"/>
      <c r="I4" s="35" t="s">
        <v>3</v>
      </c>
      <c r="J4" s="35" t="s">
        <v>4</v>
      </c>
      <c r="K4" s="35" t="s">
        <v>5</v>
      </c>
    </row>
    <row r="5" spans="1:16" x14ac:dyDescent="0.25">
      <c r="A5" s="46"/>
      <c r="B5" s="49"/>
      <c r="C5" s="52"/>
      <c r="D5" s="38" t="s">
        <v>2</v>
      </c>
      <c r="E5" s="38" t="s">
        <v>24</v>
      </c>
      <c r="F5" s="40" t="s">
        <v>6</v>
      </c>
      <c r="G5" s="41"/>
      <c r="H5" s="42"/>
      <c r="I5" s="36"/>
      <c r="J5" s="36"/>
      <c r="K5" s="36"/>
    </row>
    <row r="6" spans="1:16" ht="23.25" x14ac:dyDescent="0.25">
      <c r="A6" s="47"/>
      <c r="B6" s="50"/>
      <c r="C6" s="53"/>
      <c r="D6" s="39"/>
      <c r="E6" s="39"/>
      <c r="F6" s="9" t="s">
        <v>7</v>
      </c>
      <c r="G6" s="10" t="s">
        <v>8</v>
      </c>
      <c r="H6" s="11" t="s">
        <v>9</v>
      </c>
      <c r="I6" s="37"/>
      <c r="J6" s="37"/>
      <c r="K6" s="37"/>
    </row>
    <row r="7" spans="1:16" x14ac:dyDescent="0.25">
      <c r="A7" s="12">
        <v>1</v>
      </c>
      <c r="B7" s="13" t="s">
        <v>10</v>
      </c>
      <c r="C7" s="29">
        <f>SUM(D7,I7,J7,K7)</f>
        <v>393229</v>
      </c>
      <c r="D7" s="29">
        <f>SUM(E7,F7)</f>
        <v>376206</v>
      </c>
      <c r="E7" s="26">
        <v>41944</v>
      </c>
      <c r="F7" s="29">
        <v>334262</v>
      </c>
      <c r="G7" s="29">
        <v>682</v>
      </c>
      <c r="H7" s="29">
        <v>11618</v>
      </c>
      <c r="I7" s="29">
        <v>3775</v>
      </c>
      <c r="J7" s="26">
        <v>48</v>
      </c>
      <c r="K7" s="26">
        <v>13200</v>
      </c>
      <c r="L7" s="4"/>
    </row>
    <row r="8" spans="1:16" x14ac:dyDescent="0.25">
      <c r="A8" s="12">
        <v>2</v>
      </c>
      <c r="B8" s="14" t="s">
        <v>11</v>
      </c>
      <c r="C8" s="61">
        <f>SUM(D8,I8,J8,K8)</f>
        <v>551180.55000000005</v>
      </c>
      <c r="D8" s="27">
        <f>SUM(E8,F8)</f>
        <v>545800</v>
      </c>
      <c r="E8" s="28">
        <v>18000</v>
      </c>
      <c r="F8" s="26">
        <v>527800</v>
      </c>
      <c r="G8" s="27">
        <v>0</v>
      </c>
      <c r="H8" s="27">
        <v>18000</v>
      </c>
      <c r="I8" s="61">
        <v>4075.55</v>
      </c>
      <c r="J8" s="27">
        <v>0</v>
      </c>
      <c r="K8" s="26">
        <v>1305</v>
      </c>
      <c r="L8" s="4"/>
    </row>
    <row r="9" spans="1:16" x14ac:dyDescent="0.25">
      <c r="A9" s="12">
        <v>3</v>
      </c>
      <c r="B9" s="14" t="s">
        <v>12</v>
      </c>
      <c r="C9" s="26">
        <f>SUM(D9,I9,J9,K9)</f>
        <v>279328</v>
      </c>
      <c r="D9" s="26">
        <f>SUM(E9,F9)</f>
        <v>274857</v>
      </c>
      <c r="E9" s="26">
        <v>16197</v>
      </c>
      <c r="F9" s="26">
        <v>258660</v>
      </c>
      <c r="G9" s="26">
        <v>0</v>
      </c>
      <c r="H9" s="26">
        <v>4800</v>
      </c>
      <c r="I9" s="26">
        <v>832</v>
      </c>
      <c r="J9" s="26">
        <v>3639</v>
      </c>
      <c r="K9" s="26">
        <v>0</v>
      </c>
      <c r="L9" s="4"/>
      <c r="M9" s="4"/>
    </row>
    <row r="10" spans="1:16" x14ac:dyDescent="0.25">
      <c r="A10" s="12">
        <v>4</v>
      </c>
      <c r="B10" s="14" t="s">
        <v>13</v>
      </c>
      <c r="C10" s="29">
        <f>SUM(D10,I10,J10,K10)</f>
        <v>561727.32000000007</v>
      </c>
      <c r="D10" s="26">
        <f>SUM(E10,F10)</f>
        <v>517234.9</v>
      </c>
      <c r="E10" s="26">
        <v>16160</v>
      </c>
      <c r="F10" s="28">
        <v>501074.9</v>
      </c>
      <c r="G10" s="29">
        <v>835.69</v>
      </c>
      <c r="H10" s="29">
        <v>7202.99</v>
      </c>
      <c r="I10" s="29">
        <v>3105.34</v>
      </c>
      <c r="J10" s="29">
        <v>31.08</v>
      </c>
      <c r="K10" s="29">
        <v>41356</v>
      </c>
      <c r="L10" s="4"/>
      <c r="P10" s="4"/>
    </row>
    <row r="11" spans="1:16" ht="15.75" thickBot="1" x14ac:dyDescent="0.3">
      <c r="A11" s="12">
        <v>5</v>
      </c>
      <c r="B11" s="14" t="s">
        <v>14</v>
      </c>
      <c r="C11" s="26">
        <f>SUM(D11,I11,J11,K11)</f>
        <v>563747</v>
      </c>
      <c r="D11" s="28">
        <f>SUM(E11,F11)</f>
        <v>560473</v>
      </c>
      <c r="E11" s="26">
        <v>18132</v>
      </c>
      <c r="F11" s="26">
        <v>542341</v>
      </c>
      <c r="G11" s="26">
        <v>13500</v>
      </c>
      <c r="H11" s="26">
        <v>13500</v>
      </c>
      <c r="I11" s="26">
        <v>734</v>
      </c>
      <c r="J11" s="26">
        <v>0</v>
      </c>
      <c r="K11" s="26">
        <v>2540</v>
      </c>
      <c r="L11" s="4"/>
    </row>
    <row r="12" spans="1:16" ht="15.75" thickBot="1" x14ac:dyDescent="0.3">
      <c r="A12" s="43" t="s">
        <v>15</v>
      </c>
      <c r="B12" s="44"/>
      <c r="C12" s="15">
        <f>SUM(C7:C11)</f>
        <v>2349211.87</v>
      </c>
      <c r="D12" s="15">
        <f>SUM(D7:D11)</f>
        <v>2274570.9</v>
      </c>
      <c r="E12" s="15">
        <f t="shared" ref="E12:K12" si="0">SUM(E7:E11)</f>
        <v>110433</v>
      </c>
      <c r="F12" s="15">
        <f t="shared" si="0"/>
        <v>2164137.9</v>
      </c>
      <c r="G12" s="15">
        <f>SUM(G7:G11)</f>
        <v>15017.69</v>
      </c>
      <c r="H12" s="15">
        <f t="shared" si="0"/>
        <v>55120.99</v>
      </c>
      <c r="I12" s="15">
        <f t="shared" si="0"/>
        <v>12521.89</v>
      </c>
      <c r="J12" s="15">
        <f>SUM(J7:J11)</f>
        <v>3718.08</v>
      </c>
      <c r="K12" s="15">
        <f t="shared" si="0"/>
        <v>58401</v>
      </c>
      <c r="L12" s="4"/>
      <c r="M12" s="4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J14" s="4"/>
      <c r="N14" s="4"/>
    </row>
    <row r="15" spans="1:16" x14ac:dyDescent="0.25">
      <c r="I15" s="4"/>
      <c r="K15" s="4"/>
    </row>
    <row r="16" spans="1:16" x14ac:dyDescent="0.25">
      <c r="I16" s="7"/>
      <c r="J16" s="4"/>
      <c r="K16" s="4"/>
    </row>
    <row r="17" spans="3:12" x14ac:dyDescent="0.25">
      <c r="I17" s="8"/>
      <c r="J17" s="4"/>
      <c r="L17" s="4"/>
    </row>
    <row r="18" spans="3:12" x14ac:dyDescent="0.25">
      <c r="I18" s="8"/>
      <c r="J18" s="4"/>
      <c r="K18" s="4"/>
    </row>
    <row r="20" spans="3:12" x14ac:dyDescent="0.25">
      <c r="I20" s="8"/>
      <c r="J20" s="4"/>
      <c r="L20" s="4"/>
    </row>
    <row r="21" spans="3:12" x14ac:dyDescent="0.25">
      <c r="I21" s="4"/>
      <c r="J21" s="4"/>
    </row>
    <row r="22" spans="3:12" x14ac:dyDescent="0.25">
      <c r="J22" s="4"/>
    </row>
    <row r="31" spans="3:12" x14ac:dyDescent="0.25">
      <c r="C31" s="4"/>
    </row>
    <row r="32" spans="3:12" x14ac:dyDescent="0.25">
      <c r="D32" s="4"/>
    </row>
    <row r="33" spans="4:4" x14ac:dyDescent="0.25">
      <c r="D33" s="4"/>
    </row>
  </sheetData>
  <mergeCells count="12">
    <mergeCell ref="A12:B12"/>
    <mergeCell ref="A4:A6"/>
    <mergeCell ref="B4:B6"/>
    <mergeCell ref="C4:C6"/>
    <mergeCell ref="D4:H4"/>
    <mergeCell ref="A2:L2"/>
    <mergeCell ref="I4:I6"/>
    <mergeCell ref="J4:J6"/>
    <mergeCell ref="K4:K6"/>
    <mergeCell ref="D5:D6"/>
    <mergeCell ref="E5:E6"/>
    <mergeCell ref="F5:H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N33"/>
  <sheetViews>
    <sheetView zoomScale="130" zoomScaleNormal="130" workbookViewId="0">
      <selection activeCell="I18" sqref="I18"/>
    </sheetView>
  </sheetViews>
  <sheetFormatPr defaultColWidth="8.85546875" defaultRowHeight="15" x14ac:dyDescent="0.25"/>
  <cols>
    <col min="1" max="1" width="3.42578125" style="3" customWidth="1"/>
    <col min="2" max="2" width="10.85546875" style="3" customWidth="1"/>
    <col min="3" max="3" width="10.5703125" style="3" bestFit="1" customWidth="1"/>
    <col min="4" max="4" width="9.42578125" style="3" customWidth="1"/>
    <col min="5" max="6" width="9.5703125" style="3" bestFit="1" customWidth="1"/>
    <col min="7" max="7" width="8.7109375" style="3" customWidth="1"/>
    <col min="8" max="10" width="8.85546875" style="3"/>
    <col min="11" max="11" width="9.7109375" style="3" customWidth="1"/>
    <col min="12" max="12" width="8.85546875" style="3" customWidth="1"/>
    <col min="13" max="16384" width="8.85546875" style="3"/>
  </cols>
  <sheetData>
    <row r="2" spans="1:14" x14ac:dyDescent="0.25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60"/>
      <c r="M2" s="60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</row>
    <row r="4" spans="1:14" x14ac:dyDescent="0.25">
      <c r="A4" s="45" t="s">
        <v>0</v>
      </c>
      <c r="B4" s="48" t="s">
        <v>1</v>
      </c>
      <c r="C4" s="51" t="s">
        <v>25</v>
      </c>
      <c r="D4" s="54" t="s">
        <v>32</v>
      </c>
      <c r="E4" s="55"/>
      <c r="F4" s="56"/>
      <c r="G4" s="56"/>
      <c r="H4" s="57"/>
      <c r="I4" s="35" t="s">
        <v>3</v>
      </c>
      <c r="J4" s="35" t="s">
        <v>4</v>
      </c>
      <c r="K4" s="35" t="s">
        <v>5</v>
      </c>
      <c r="L4" s="1"/>
      <c r="M4" s="1"/>
    </row>
    <row r="5" spans="1:14" x14ac:dyDescent="0.25">
      <c r="A5" s="46"/>
      <c r="B5" s="49"/>
      <c r="C5" s="52"/>
      <c r="D5" s="38" t="s">
        <v>2</v>
      </c>
      <c r="E5" s="38" t="s">
        <v>24</v>
      </c>
      <c r="F5" s="40" t="s">
        <v>6</v>
      </c>
      <c r="G5" s="41"/>
      <c r="H5" s="42"/>
      <c r="I5" s="36"/>
      <c r="J5" s="36"/>
      <c r="K5" s="36"/>
      <c r="L5" s="1"/>
      <c r="M5" s="1"/>
    </row>
    <row r="6" spans="1:14" ht="23.25" x14ac:dyDescent="0.25">
      <c r="A6" s="47"/>
      <c r="B6" s="50"/>
      <c r="C6" s="53"/>
      <c r="D6" s="39"/>
      <c r="E6" s="39"/>
      <c r="F6" s="9" t="s">
        <v>7</v>
      </c>
      <c r="G6" s="10" t="s">
        <v>8</v>
      </c>
      <c r="H6" s="11" t="s">
        <v>9</v>
      </c>
      <c r="I6" s="37"/>
      <c r="J6" s="37"/>
      <c r="K6" s="37"/>
      <c r="L6" s="1"/>
      <c r="M6" s="1"/>
    </row>
    <row r="7" spans="1:14" x14ac:dyDescent="0.25">
      <c r="A7" s="12">
        <v>1</v>
      </c>
      <c r="B7" s="13" t="s">
        <v>16</v>
      </c>
      <c r="C7" s="26">
        <f t="shared" ref="C7:C13" si="0">SUM(D7,I7,J7,K7)</f>
        <v>534616</v>
      </c>
      <c r="D7" s="26">
        <f>SUM(E7,F7)</f>
        <v>525416</v>
      </c>
      <c r="E7" s="26">
        <v>18756</v>
      </c>
      <c r="F7" s="26">
        <v>506660</v>
      </c>
      <c r="G7" s="26">
        <v>1811</v>
      </c>
      <c r="H7" s="26">
        <v>8200</v>
      </c>
      <c r="I7" s="26">
        <v>3500</v>
      </c>
      <c r="J7" s="26">
        <v>0</v>
      </c>
      <c r="K7" s="26">
        <v>5700</v>
      </c>
      <c r="L7" s="4"/>
      <c r="M7" s="4"/>
    </row>
    <row r="8" spans="1:14" x14ac:dyDescent="0.25">
      <c r="A8" s="12">
        <v>2</v>
      </c>
      <c r="B8" s="14" t="s">
        <v>17</v>
      </c>
      <c r="C8" s="27">
        <f t="shared" si="0"/>
        <v>514496</v>
      </c>
      <c r="D8" s="27">
        <f>SUM(E8,F8)</f>
        <v>513766</v>
      </c>
      <c r="E8" s="28">
        <v>25156</v>
      </c>
      <c r="F8" s="27">
        <v>488610</v>
      </c>
      <c r="G8" s="27">
        <v>5447</v>
      </c>
      <c r="H8" s="27">
        <v>5447</v>
      </c>
      <c r="I8" s="27">
        <v>730</v>
      </c>
      <c r="J8" s="27">
        <v>0</v>
      </c>
      <c r="K8" s="26">
        <v>0</v>
      </c>
      <c r="L8" s="4"/>
      <c r="M8" s="4"/>
    </row>
    <row r="9" spans="1:14" x14ac:dyDescent="0.25">
      <c r="A9" s="12">
        <v>3</v>
      </c>
      <c r="B9" s="14" t="s">
        <v>18</v>
      </c>
      <c r="C9" s="26">
        <f t="shared" si="0"/>
        <v>345382</v>
      </c>
      <c r="D9" s="26">
        <f>SUM(E9,F9)</f>
        <v>337028</v>
      </c>
      <c r="E9" s="26">
        <v>12928</v>
      </c>
      <c r="F9" s="26">
        <v>324100</v>
      </c>
      <c r="G9" s="26">
        <v>0</v>
      </c>
      <c r="H9" s="26">
        <v>2800</v>
      </c>
      <c r="I9" s="26">
        <v>310</v>
      </c>
      <c r="J9" s="26">
        <v>644</v>
      </c>
      <c r="K9" s="26">
        <v>7400</v>
      </c>
      <c r="L9" s="4"/>
      <c r="M9" s="4"/>
    </row>
    <row r="10" spans="1:14" x14ac:dyDescent="0.25">
      <c r="A10" s="12">
        <v>4</v>
      </c>
      <c r="B10" s="14" t="s">
        <v>19</v>
      </c>
      <c r="C10" s="26">
        <f t="shared" si="0"/>
        <v>410746</v>
      </c>
      <c r="D10" s="26">
        <f>SUM(E10,F10)</f>
        <v>385258</v>
      </c>
      <c r="E10" s="26">
        <v>19868</v>
      </c>
      <c r="F10" s="26">
        <v>365390</v>
      </c>
      <c r="G10" s="26">
        <v>0</v>
      </c>
      <c r="H10" s="26">
        <v>6937</v>
      </c>
      <c r="I10" s="26">
        <v>576</v>
      </c>
      <c r="J10" s="26">
        <v>469</v>
      </c>
      <c r="K10" s="26">
        <v>24443</v>
      </c>
      <c r="L10" s="4"/>
      <c r="M10" s="6"/>
    </row>
    <row r="11" spans="1:14" x14ac:dyDescent="0.25">
      <c r="A11" s="12">
        <v>5</v>
      </c>
      <c r="B11" s="14" t="s">
        <v>20</v>
      </c>
      <c r="C11" s="29">
        <f t="shared" si="0"/>
        <v>518289.42</v>
      </c>
      <c r="D11" s="28">
        <f>SUM(E11,F11)</f>
        <v>508418.41</v>
      </c>
      <c r="E11" s="26">
        <v>25884</v>
      </c>
      <c r="F11" s="30">
        <v>482534.41</v>
      </c>
      <c r="G11" s="26">
        <v>0</v>
      </c>
      <c r="H11" s="29">
        <v>9299.9599999999991</v>
      </c>
      <c r="I11" s="26">
        <v>3000</v>
      </c>
      <c r="J11" s="26">
        <v>4871.01</v>
      </c>
      <c r="K11" s="26">
        <v>2000</v>
      </c>
      <c r="L11" s="4"/>
      <c r="M11" s="4"/>
    </row>
    <row r="12" spans="1:14" x14ac:dyDescent="0.25">
      <c r="A12" s="17">
        <v>6</v>
      </c>
      <c r="B12" s="18" t="s">
        <v>21</v>
      </c>
      <c r="C12" s="26">
        <f t="shared" si="0"/>
        <v>591590</v>
      </c>
      <c r="D12" s="26">
        <f>SUM(F12)+(E12)</f>
        <v>584492</v>
      </c>
      <c r="E12" s="26">
        <v>28160</v>
      </c>
      <c r="F12" s="26">
        <v>556332</v>
      </c>
      <c r="G12" s="26">
        <v>3988</v>
      </c>
      <c r="H12" s="26">
        <v>4219</v>
      </c>
      <c r="I12" s="26">
        <v>2070</v>
      </c>
      <c r="J12" s="26">
        <v>278</v>
      </c>
      <c r="K12" s="26">
        <v>4750</v>
      </c>
      <c r="L12" s="4"/>
      <c r="M12" s="4"/>
    </row>
    <row r="13" spans="1:14" x14ac:dyDescent="0.25">
      <c r="A13" s="19">
        <v>7</v>
      </c>
      <c r="B13" s="18" t="s">
        <v>23</v>
      </c>
      <c r="C13" s="26">
        <f t="shared" si="0"/>
        <v>926080</v>
      </c>
      <c r="D13" s="26">
        <f>SUM(F13)+(E13)</f>
        <v>925945</v>
      </c>
      <c r="E13" s="29">
        <v>72608</v>
      </c>
      <c r="F13" s="26">
        <v>853337</v>
      </c>
      <c r="G13" s="26">
        <v>0</v>
      </c>
      <c r="H13" s="26">
        <v>3269</v>
      </c>
      <c r="I13" s="26">
        <v>0</v>
      </c>
      <c r="J13" s="26">
        <v>135</v>
      </c>
      <c r="K13" s="26">
        <v>0</v>
      </c>
      <c r="L13" s="4"/>
      <c r="M13" s="4"/>
      <c r="N13" s="5"/>
    </row>
    <row r="14" spans="1:14" x14ac:dyDescent="0.25">
      <c r="A14" s="58" t="s">
        <v>15</v>
      </c>
      <c r="B14" s="59"/>
      <c r="C14" s="16">
        <f t="shared" ref="C14:K14" si="1">SUM(C7:C13)</f>
        <v>3841199.42</v>
      </c>
      <c r="D14" s="16">
        <f t="shared" si="1"/>
        <v>3780323.41</v>
      </c>
      <c r="E14" s="16">
        <f t="shared" si="1"/>
        <v>203360</v>
      </c>
      <c r="F14" s="16">
        <f>SUM(F7:F13)</f>
        <v>3576963.41</v>
      </c>
      <c r="G14" s="16">
        <f t="shared" si="1"/>
        <v>11246</v>
      </c>
      <c r="H14" s="16">
        <f t="shared" si="1"/>
        <v>40171.96</v>
      </c>
      <c r="I14" s="16">
        <f t="shared" si="1"/>
        <v>10186</v>
      </c>
      <c r="J14" s="16">
        <f t="shared" si="1"/>
        <v>6397.01</v>
      </c>
      <c r="K14" s="16">
        <f t="shared" si="1"/>
        <v>44293</v>
      </c>
      <c r="L14" s="1"/>
      <c r="M14" s="1"/>
    </row>
    <row r="15" spans="1:14" ht="15.75" thickBot="1" x14ac:dyDescent="0.3">
      <c r="A15" s="20">
        <v>8</v>
      </c>
      <c r="B15" s="21" t="s">
        <v>22</v>
      </c>
      <c r="C15" s="31">
        <f>SUM(D15,I15,J15,K15)</f>
        <v>1773000</v>
      </c>
      <c r="D15" s="31">
        <f>SUM(F15)+(E15)</f>
        <v>1736000</v>
      </c>
      <c r="E15" s="27">
        <v>152288</v>
      </c>
      <c r="F15" s="31">
        <v>1583712</v>
      </c>
      <c r="G15" s="32">
        <v>53000</v>
      </c>
      <c r="H15" s="31">
        <v>20000</v>
      </c>
      <c r="I15" s="31">
        <v>3000</v>
      </c>
      <c r="J15" s="31">
        <v>0</v>
      </c>
      <c r="K15" s="31">
        <v>34000</v>
      </c>
      <c r="L15" s="4"/>
      <c r="M15" s="4"/>
    </row>
    <row r="16" spans="1:14" ht="15.75" thickBot="1" x14ac:dyDescent="0.3">
      <c r="A16" s="43" t="s">
        <v>15</v>
      </c>
      <c r="B16" s="44"/>
      <c r="C16" s="15">
        <f t="shared" ref="C16:K16" si="2">SUM(C14:C15)</f>
        <v>5614199.4199999999</v>
      </c>
      <c r="D16" s="15">
        <f t="shared" si="2"/>
        <v>5516323.4100000001</v>
      </c>
      <c r="E16" s="15">
        <f t="shared" si="2"/>
        <v>355648</v>
      </c>
      <c r="F16" s="25">
        <f t="shared" si="2"/>
        <v>5160675.41</v>
      </c>
      <c r="G16" s="15">
        <f t="shared" si="2"/>
        <v>64246</v>
      </c>
      <c r="H16" s="15">
        <f t="shared" si="2"/>
        <v>60171.96</v>
      </c>
      <c r="I16" s="15">
        <f t="shared" si="2"/>
        <v>13186</v>
      </c>
      <c r="J16" s="15">
        <f t="shared" si="2"/>
        <v>6397.01</v>
      </c>
      <c r="K16" s="15">
        <f t="shared" si="2"/>
        <v>78293</v>
      </c>
      <c r="L16" s="1"/>
      <c r="M16" s="1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1"/>
    </row>
    <row r="20" spans="1:13" x14ac:dyDescent="0.25">
      <c r="J20" s="24"/>
      <c r="M20" s="5"/>
    </row>
    <row r="21" spans="1:13" x14ac:dyDescent="0.25">
      <c r="J21" s="23"/>
      <c r="K21" s="22"/>
      <c r="M21" s="5"/>
    </row>
    <row r="22" spans="1:13" x14ac:dyDescent="0.25">
      <c r="M22" s="5"/>
    </row>
    <row r="33" spans="2:5" x14ac:dyDescent="0.25">
      <c r="B33" s="33" t="s">
        <v>33</v>
      </c>
      <c r="C33" s="33" t="s">
        <v>34</v>
      </c>
      <c r="D33" s="33" t="s">
        <v>31</v>
      </c>
      <c r="E33" s="33"/>
    </row>
  </sheetData>
  <mergeCells count="13">
    <mergeCell ref="F5:H5"/>
    <mergeCell ref="A14:B14"/>
    <mergeCell ref="A16:B16"/>
    <mergeCell ref="A2:M2"/>
    <mergeCell ref="A4:A6"/>
    <mergeCell ref="B4:B6"/>
    <mergeCell ref="C4:C6"/>
    <mergeCell ref="D4:H4"/>
    <mergeCell ref="I4:I6"/>
    <mergeCell ref="J4:J6"/>
    <mergeCell ref="K4:K6"/>
    <mergeCell ref="D5:D6"/>
    <mergeCell ref="E5:E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opLeftCell="A34" workbookViewId="0">
      <selection activeCell="P51" sqref="P51"/>
    </sheetView>
  </sheetViews>
  <sheetFormatPr defaultRowHeight="15" x14ac:dyDescent="0.25"/>
  <sheetData>
    <row r="2" spans="1:2" x14ac:dyDescent="0.25">
      <c r="A2" t="s">
        <v>26</v>
      </c>
      <c r="B2">
        <v>3.3</v>
      </c>
    </row>
    <row r="3" spans="1:2" x14ac:dyDescent="0.25">
      <c r="A3" t="s">
        <v>27</v>
      </c>
      <c r="B3">
        <v>2.2000000000000002</v>
      </c>
    </row>
    <row r="4" spans="1:2" x14ac:dyDescent="0.25">
      <c r="A4" t="s">
        <v>28</v>
      </c>
      <c r="B4">
        <v>0.5</v>
      </c>
    </row>
    <row r="5" spans="1:2" x14ac:dyDescent="0.25">
      <c r="A5" t="s">
        <v>30</v>
      </c>
      <c r="B5">
        <v>5.3</v>
      </c>
    </row>
    <row r="6" spans="1:2" x14ac:dyDescent="0.25">
      <c r="A6" t="s">
        <v>29</v>
      </c>
      <c r="B6">
        <v>88.7</v>
      </c>
    </row>
    <row r="9" spans="1:2" x14ac:dyDescent="0.25">
      <c r="A9" t="s">
        <v>26</v>
      </c>
      <c r="B9">
        <v>1.3</v>
      </c>
    </row>
    <row r="10" spans="1:2" x14ac:dyDescent="0.25">
      <c r="A10" t="s">
        <v>27</v>
      </c>
      <c r="B10">
        <v>1.8</v>
      </c>
    </row>
    <row r="11" spans="1:2" x14ac:dyDescent="0.25">
      <c r="A11" t="s">
        <v>31</v>
      </c>
      <c r="B11">
        <v>0.2</v>
      </c>
    </row>
    <row r="12" spans="1:2" x14ac:dyDescent="0.25">
      <c r="A12" t="s">
        <v>30</v>
      </c>
      <c r="B12">
        <v>6.8</v>
      </c>
    </row>
    <row r="13" spans="1:2" x14ac:dyDescent="0.25">
      <c r="A13" t="s">
        <v>29</v>
      </c>
      <c r="B13">
        <v>89.8</v>
      </c>
    </row>
    <row r="20" spans="3:4" x14ac:dyDescent="0.25">
      <c r="C20">
        <f>B9+B10+B11+B12+B13</f>
        <v>99.899999999999991</v>
      </c>
    </row>
    <row r="21" spans="3:4" x14ac:dyDescent="0.25">
      <c r="D21">
        <f>B9+B10+C11+B11+B12+B13</f>
        <v>99.899999999999991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2014-05-28T10:08:18Z</cp:lastPrinted>
  <dcterms:created xsi:type="dcterms:W3CDTF">2014-01-10T08:11:30Z</dcterms:created>
  <dcterms:modified xsi:type="dcterms:W3CDTF">2018-06-19T12:44:51Z</dcterms:modified>
</cp:coreProperties>
</file>